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650" windowHeight="8970" tabRatio="808" activeTab="8"/>
  </bookViews>
  <sheets>
    <sheet name="NDPL" sheetId="1" r:id="rId1"/>
    <sheet name="BRPL" sheetId="2" r:id="rId2"/>
    <sheet name="BYPL" sheetId="3" r:id="rId3"/>
    <sheet name="NDMC" sheetId="4" r:id="rId4"/>
    <sheet name="MES" sheetId="5" r:id="rId5"/>
    <sheet name="Railway" sheetId="6" r:id="rId6"/>
    <sheet name="ROHTAK ROAD" sheetId="7" r:id="rId7"/>
    <sheet name="STEPPED UP GENCO" sheetId="8" r:id="rId8"/>
    <sheet name="FINAL EX. SUMMARY" sheetId="9" r:id="rId9"/>
    <sheet name="Sheet2" sheetId="10" r:id="rId10"/>
  </sheets>
  <definedNames>
    <definedName name="_xlnm.Print_Area" localSheetId="1">'BRPL'!$A$1:$Q$212</definedName>
    <definedName name="_xlnm.Print_Area" localSheetId="2">'BYPL'!$A$1:$Q$175</definedName>
    <definedName name="_xlnm.Print_Area" localSheetId="8">'FINAL EX. SUMMARY'!$A$1:$Q$41</definedName>
    <definedName name="_xlnm.Print_Area" localSheetId="4">'MES'!$A$1:$Q$55</definedName>
    <definedName name="_xlnm.Print_Area" localSheetId="3">'NDMC'!$A$1:$X$85</definedName>
    <definedName name="_xlnm.Print_Area" localSheetId="0">'NDPL'!$A$1:$Q$183</definedName>
    <definedName name="_xlnm.Print_Area" localSheetId="6">'ROHTAK ROAD'!$A$1:$Q$43</definedName>
  </definedNames>
  <calcPr fullCalcOnLoad="1"/>
</workbook>
</file>

<file path=xl/sharedStrings.xml><?xml version="1.0" encoding="utf-8"?>
<sst xmlns="http://schemas.openxmlformats.org/spreadsheetml/2006/main" count="1800" uniqueCount="504">
  <si>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</si>
  <si>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</si>
  <si>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</si>
  <si>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</si>
  <si>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</si>
  <si>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</si>
  <si>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</si>
  <si>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</si>
  <si>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</si>
  <si>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</si>
  <si>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</si>
  <si>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</si>
  <si>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</si>
  <si>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</si>
  <si>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</si>
  <si>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</si>
  <si>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</si>
  <si>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</si>
  <si>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</si>
  <si>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</si>
  <si>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</si>
  <si>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</si>
  <si>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</si>
  <si>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</si>
  <si>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</si>
  <si>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</si>
  <si>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</si>
  <si>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</si>
  <si>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</si>
  <si>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</si>
  <si>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</si>
  <si>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</si>
  <si>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</si>
  <si>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</si>
  <si>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</si>
  <si>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</si>
  <si>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</si>
  <si>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</si>
  <si>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</si>
  <si>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</si>
  <si>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</si>
  <si>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</si>
  <si>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</si>
  <si>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DMS</t>
  </si>
  <si>
    <t>SUDARSHAN PARK</t>
  </si>
  <si>
    <t>VISHAL (EXP)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</si>
  <si>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</si>
  <si>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</si>
  <si>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</si>
  <si>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</si>
  <si>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</si>
  <si>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</si>
  <si>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</si>
  <si>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</si>
  <si>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</si>
  <si>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</si>
  <si>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</si>
  <si>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</si>
  <si>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</si>
  <si>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</si>
  <si>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</si>
  <si>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</si>
  <si>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</si>
  <si>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</si>
  <si>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</si>
  <si>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</si>
  <si>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</si>
  <si>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</si>
  <si>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</si>
  <si>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</si>
  <si>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</si>
  <si>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</si>
  <si>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</si>
  <si>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</si>
  <si>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</si>
  <si>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</si>
  <si>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</si>
  <si>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</si>
  <si>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</si>
  <si>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</si>
  <si>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</si>
  <si>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</si>
  <si>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</si>
  <si>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</si>
  <si>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</si>
  <si>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</si>
  <si>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</si>
  <si>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</si>
  <si>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</si>
  <si>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</si>
  <si>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</si>
  <si>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</si>
  <si>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</si>
  <si>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</si>
  <si>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</si>
  <si>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</si>
  <si>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</si>
  <si>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</si>
  <si>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</si>
  <si>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</si>
  <si>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</si>
  <si>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</si>
  <si>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</si>
  <si>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</si>
  <si>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</si>
  <si>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</si>
  <si>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</si>
  <si>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</si>
  <si>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</si>
  <si>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</si>
  <si>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</si>
  <si>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</si>
  <si>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</si>
  <si>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</si>
  <si>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</si>
  <si>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</si>
  <si>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</si>
  <si>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</si>
  <si>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</si>
  <si>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</si>
  <si>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</si>
  <si>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</si>
  <si>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</si>
  <si>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</si>
  <si>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</si>
  <si>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</si>
  <si>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</si>
  <si>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</si>
  <si>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</si>
  <si>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</si>
  <si>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</si>
  <si>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</si>
  <si>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</si>
  <si>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</si>
  <si>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</si>
  <si>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</si>
  <si>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</si>
  <si>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</si>
  <si>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</si>
  <si>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</si>
  <si>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</si>
  <si>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</si>
  <si>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</si>
  <si>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</si>
  <si>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</si>
  <si>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</si>
  <si>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</si>
  <si>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</si>
  <si>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</si>
  <si>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</si>
  <si>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</si>
  <si>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</si>
  <si>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</si>
  <si>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</si>
  <si>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</si>
  <si>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</si>
  <si>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</si>
  <si>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</si>
  <si>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</si>
  <si>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</si>
  <si>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</si>
  <si>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</si>
  <si>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</si>
  <si>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</si>
  <si>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</si>
  <si>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</si>
  <si>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</si>
  <si>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</si>
  <si>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</si>
  <si>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</si>
  <si>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</si>
  <si>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</si>
  <si>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</si>
  <si>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</si>
  <si>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</si>
  <si>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BRPL (+)</t>
  </si>
  <si>
    <t>BRPL (-)</t>
  </si>
  <si>
    <t>EXECUTIVE SUMMERY BSES R.P. LTD.</t>
  </si>
  <si>
    <t>NET ENERGY TO BSES RAJDHANI POWER LIMITED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</si>
  <si>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</si>
  <si>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</si>
  <si>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</si>
  <si>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</si>
  <si>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</si>
  <si>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</si>
  <si>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</si>
  <si>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</si>
  <si>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</si>
  <si>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</si>
  <si>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</si>
  <si>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</si>
  <si>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</si>
  <si>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</si>
  <si>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</si>
  <si>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</si>
  <si>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</si>
  <si>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</si>
  <si>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</si>
  <si>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</si>
  <si>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</si>
  <si>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</si>
  <si>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</si>
  <si>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</si>
  <si>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</si>
  <si>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</si>
  <si>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</si>
  <si>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</si>
  <si>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</si>
  <si>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TOTAL FED FROM DTL SYSTEM.</t>
  </si>
  <si>
    <t>MES(+)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</si>
  <si>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</si>
  <si>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</si>
  <si>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</si>
  <si>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</si>
  <si>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</si>
  <si>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</si>
  <si>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</si>
  <si>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</si>
  <si>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</si>
  <si>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</si>
  <si>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</si>
  <si>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</si>
  <si>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</si>
  <si>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</si>
  <si>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</si>
  <si>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</si>
  <si>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</si>
  <si>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</si>
  <si>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</si>
  <si>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</si>
  <si>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</si>
  <si>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</si>
  <si>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</si>
  <si>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</si>
  <si>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</si>
  <si>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</si>
  <si>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</si>
  <si>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</si>
  <si>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</si>
  <si>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</si>
  <si>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</si>
  <si>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</si>
  <si>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</si>
  <si>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</si>
  <si>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</si>
  <si>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</si>
  <si>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</si>
  <si>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</si>
  <si>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SH.W.BAGH-2</t>
  </si>
  <si>
    <t>TX-III</t>
  </si>
  <si>
    <t>TOTAL NDPL</t>
  </si>
  <si>
    <t>B/C (IMP.TO BRPL)</t>
  </si>
  <si>
    <t>B/C (IMP.TO NDPL)</t>
  </si>
  <si>
    <t>(EXPORT)</t>
  </si>
  <si>
    <t>IBT-I</t>
  </si>
  <si>
    <t xml:space="preserve">kvarh (lag) </t>
  </si>
  <si>
    <t>IBT-2</t>
  </si>
  <si>
    <t xml:space="preserve">G.T. </t>
  </si>
  <si>
    <t xml:space="preserve">(66KV ) </t>
  </si>
  <si>
    <t>ROHTAK ROAD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</si>
  <si>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</si>
  <si>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</si>
  <si>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</si>
  <si>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</si>
  <si>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</si>
  <si>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</si>
  <si>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</si>
  <si>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</si>
  <si>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</si>
  <si>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</si>
  <si>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</si>
  <si>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</si>
  <si>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</si>
  <si>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</si>
  <si>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</si>
  <si>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</si>
  <si>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</si>
  <si>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</si>
  <si>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</si>
  <si>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</si>
  <si>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</si>
  <si>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</si>
  <si>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</si>
  <si>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</si>
  <si>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</si>
  <si>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</si>
  <si>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</si>
  <si>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</si>
  <si>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</si>
  <si>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</si>
  <si>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</si>
  <si>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</si>
  <si>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</si>
  <si>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</si>
  <si>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</si>
  <si>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</si>
  <si>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</si>
  <si>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</si>
  <si>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</si>
  <si>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</si>
  <si>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</si>
  <si>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</si>
  <si>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</si>
  <si>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</si>
  <si>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</si>
  <si>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</si>
  <si>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</si>
  <si>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</si>
  <si>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</si>
  <si>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</si>
  <si>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</si>
  <si>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</si>
  <si>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</si>
  <si>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</si>
  <si>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</si>
  <si>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</si>
  <si>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</si>
  <si>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</si>
  <si>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</si>
  <si>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</si>
  <si>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</si>
  <si>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</si>
  <si>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</si>
  <si>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</si>
  <si>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</si>
  <si>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</si>
  <si>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</si>
  <si>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</si>
  <si>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</si>
  <si>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</si>
  <si>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</si>
  <si>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</si>
  <si>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</si>
  <si>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</si>
  <si>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</si>
  <si>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</si>
  <si>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</si>
  <si>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</si>
  <si>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</si>
  <si>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</si>
  <si>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</si>
  <si>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</si>
  <si>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</si>
  <si>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</si>
  <si>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</si>
  <si>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</si>
  <si>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</si>
  <si>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</si>
  <si>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</si>
  <si>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</si>
  <si>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</si>
  <si>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</si>
  <si>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</si>
  <si>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</si>
  <si>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</si>
  <si>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</si>
  <si>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</si>
  <si>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</si>
  <si>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</si>
  <si>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</si>
  <si>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</si>
  <si>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</si>
  <si>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</si>
  <si>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</si>
  <si>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</si>
  <si>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</si>
  <si>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</si>
  <si>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</si>
  <si>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</si>
  <si>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</si>
  <si>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</si>
  <si>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</si>
  <si>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</si>
  <si>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</si>
  <si>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</si>
  <si>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</si>
  <si>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</si>
  <si>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</si>
  <si>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</si>
  <si>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</si>
  <si>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</si>
  <si>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</si>
  <si>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</si>
  <si>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</si>
  <si>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</si>
  <si>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</si>
  <si>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</si>
  <si>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</si>
  <si>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</si>
  <si>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</si>
  <si>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</si>
  <si>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</si>
  <si>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</si>
  <si>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</si>
  <si>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</si>
  <si>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</si>
  <si>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</si>
  <si>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</si>
  <si>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</si>
  <si>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</si>
  <si>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</si>
  <si>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</si>
  <si>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PREET VIHAR</t>
  </si>
  <si>
    <t>MUKHERJEE PARK - I</t>
  </si>
  <si>
    <t>MUKHERJEE PARK - II</t>
  </si>
  <si>
    <t>PAAPANKALAN-III</t>
  </si>
  <si>
    <t>RAILWAY(+)</t>
  </si>
  <si>
    <t>CUSTOMER-  NORTHERN RAILWAYS</t>
  </si>
  <si>
    <t>NARELA DSIDC-1</t>
  </si>
  <si>
    <t>NET REACTIVE ENERGY TO N. RAILWAYS</t>
  </si>
  <si>
    <t>NARELA (RAILWAY CKTS)</t>
  </si>
  <si>
    <t>66KV RLY Ckt-1</t>
  </si>
  <si>
    <t>RIDGE VALLEY (RAILWAY CKTS)</t>
  </si>
  <si>
    <t xml:space="preserve">REWARI LINE </t>
  </si>
  <si>
    <t>VISHAL-1</t>
  </si>
  <si>
    <t>VISHAL-2</t>
  </si>
  <si>
    <t>MAYAPURI</t>
  </si>
  <si>
    <t>16MVA TX-1</t>
  </si>
  <si>
    <t>PPK-1</t>
  </si>
  <si>
    <t>SAGARPUR</t>
  </si>
  <si>
    <t>6)</t>
  </si>
  <si>
    <t>N.Railway</t>
  </si>
  <si>
    <t>R.K.PURAM</t>
  </si>
  <si>
    <t>33KV I/C-1</t>
  </si>
  <si>
    <t>33KV I/C-2</t>
  </si>
  <si>
    <t>66KV I/C-1</t>
  </si>
  <si>
    <t>66KV I/C-2</t>
  </si>
  <si>
    <t>220KV DMRC-2</t>
  </si>
  <si>
    <t>220KV DMRC-1</t>
  </si>
  <si>
    <t>66KV Rly Ckt-1</t>
  </si>
  <si>
    <t>66KV Rly Ckt-2</t>
  </si>
  <si>
    <t>TUGLAKABAD</t>
  </si>
  <si>
    <t xml:space="preserve">BAY-38 </t>
  </si>
  <si>
    <t>MSW BAWANA</t>
  </si>
  <si>
    <t>E.Delhi Waste GZP</t>
  </si>
  <si>
    <t>TOTAL ENERGY TO Northern Railway</t>
  </si>
  <si>
    <t>SADAR</t>
  </si>
  <si>
    <t>AJMERI GATE</t>
  </si>
  <si>
    <t>NDLS</t>
  </si>
  <si>
    <t>D.M.S</t>
  </si>
  <si>
    <t>I/C from R.Valley at kidwai ngr</t>
  </si>
  <si>
    <t>Q00263398</t>
  </si>
  <si>
    <t>SECURE</t>
  </si>
  <si>
    <t>Q00263402</t>
  </si>
  <si>
    <t>Q00263400</t>
  </si>
  <si>
    <t>FED FROM BYPL (RLY.)</t>
  </si>
  <si>
    <t>Tx 1</t>
  </si>
  <si>
    <t>SGTN</t>
  </si>
  <si>
    <t>XF465246</t>
  </si>
  <si>
    <t>XF465248</t>
  </si>
  <si>
    <t>Secure</t>
  </si>
  <si>
    <t>66KV TX.4</t>
  </si>
  <si>
    <t>PAAPANKALAN-I</t>
  </si>
  <si>
    <t>66KV Nilothi Ckt-1</t>
  </si>
  <si>
    <t>66KV Nilothi Ckt-2</t>
  </si>
  <si>
    <t>Q0473785</t>
  </si>
  <si>
    <t>Total Generation at GT(IBT1+IBT2) =</t>
  </si>
  <si>
    <t xml:space="preserve">Generation at feeders </t>
  </si>
  <si>
    <t>=</t>
  </si>
  <si>
    <t>NET REACTIVE ENERGY at GT   =</t>
  </si>
  <si>
    <t xml:space="preserve">   (EXPORT)</t>
  </si>
  <si>
    <t>(DERC order        =</t>
  </si>
  <si>
    <t>NET REACTIVE ENERGY at MSW BAWANA   =</t>
  </si>
  <si>
    <t>NET REACTIVE ENERGY at  PRAGATI =</t>
  </si>
  <si>
    <t xml:space="preserve">EAST DELHI WASTE - Ghazipur </t>
  </si>
  <si>
    <t>NET REACTIVE ENERGY at  EDWMP =</t>
  </si>
  <si>
    <t>Reactive Energy distribution to DISCOMs in proportion to their allocation for GT:</t>
  </si>
  <si>
    <t>Reactive Energy distribution to DISCOMs in proportion to their allocation for MSW-BAWANA:</t>
  </si>
  <si>
    <t>Reactive Energy distribution to DISCOMs in proportion to their allocation for PRAGATI :</t>
  </si>
  <si>
    <t>A)</t>
  </si>
  <si>
    <t>B)</t>
  </si>
  <si>
    <t>C)</t>
  </si>
  <si>
    <t>D)</t>
  </si>
  <si>
    <t>E)</t>
  </si>
  <si>
    <t>O/G 33KV RAMA ROAD</t>
  </si>
  <si>
    <t>20MVATX-III</t>
  </si>
  <si>
    <t>TEKHAND WASTE TO ENERGY PANT</t>
  </si>
  <si>
    <t>F)</t>
  </si>
  <si>
    <t>TOTAL REACTIVE ENRGY DISTRIBUTION OF EACH DISCOM ON DELHI GENERATORS (A+B+C+D+E)</t>
  </si>
  <si>
    <t>FEBRUARY-2023</t>
  </si>
  <si>
    <t>INTIAL READING 01/02/2023</t>
  </si>
  <si>
    <t>FINAL READING 28/02/2023</t>
  </si>
  <si>
    <t>w.e.f 21.02.23</t>
  </si>
  <si>
    <t>Reactive Energy distribution to DISCOMs in proportion to their Active Energy drawl(week No- 48 FY2022-23)  for EDWMP-GHAZIPUR :</t>
  </si>
  <si>
    <t>w.e.f 02.02.2023</t>
  </si>
  <si>
    <t>assessment 1 day</t>
  </si>
  <si>
    <t>w.e.f 20.02.2023</t>
  </si>
  <si>
    <t>upto 14.02.2023</t>
  </si>
  <si>
    <t>assessment 6days</t>
  </si>
  <si>
    <t>upto 20.02.2023</t>
  </si>
  <si>
    <t>w.e.f 13.02.2023</t>
  </si>
  <si>
    <t>upto 13.02.2023</t>
  </si>
  <si>
    <t>upto 06.02.2023</t>
  </si>
  <si>
    <t>assessment 7 days</t>
  </si>
  <si>
    <t>upto 07.02.2023</t>
  </si>
  <si>
    <t>w.e.f 22.02.2023</t>
  </si>
  <si>
    <t>assessment 15 days</t>
  </si>
  <si>
    <t>upto 27.02.2023</t>
  </si>
  <si>
    <t>w.e.f 17.02.2023</t>
  </si>
  <si>
    <t>upto 17.02.2023</t>
  </si>
  <si>
    <t>assessment 08 days</t>
  </si>
  <si>
    <t>upto 06.02.23</t>
  </si>
  <si>
    <t xml:space="preserve">                                      PERIOD 1st FEBRUARY-2023 TO 28th  FEBRUARY 2023</t>
  </si>
  <si>
    <t>check meter</t>
  </si>
</sst>
</file>

<file path=xl/styles.xml><?xml version="1.0" encoding="utf-8"?>
<styleSheet xmlns="http://schemas.openxmlformats.org/spreadsheetml/2006/main">
  <numFmts count="5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₹&quot;\ #,##0_);\(&quot;₹&quot;\ #,##0\)"/>
    <numFmt numFmtId="165" formatCode="&quot;₹&quot;\ #,##0_);[Red]\(&quot;₹&quot;\ #,##0\)"/>
    <numFmt numFmtId="166" formatCode="&quot;₹&quot;\ #,##0.00_);\(&quot;₹&quot;\ #,##0.00\)"/>
    <numFmt numFmtId="167" formatCode="&quot;₹&quot;\ #,##0.00_);[Red]\(&quot;₹&quot;\ #,##0.00\)"/>
    <numFmt numFmtId="168" formatCode="_(&quot;₹&quot;\ * #,##0_);_(&quot;₹&quot;\ * \(#,##0\);_(&quot;₹&quot;\ * &quot;-&quot;_);_(@_)"/>
    <numFmt numFmtId="169" formatCode="_(* #,##0_);_(* \(#,##0\);_(* &quot;-&quot;_);_(@_)"/>
    <numFmt numFmtId="170" formatCode="_(&quot;₹&quot;\ * #,##0.00_);_(&quot;₹&quot;\ * \(#,##0.00\);_(&quot;₹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0.0000"/>
    <numFmt numFmtId="193" formatCode="0.000"/>
    <numFmt numFmtId="194" formatCode="0.0"/>
    <numFmt numFmtId="195" formatCode="0.00000"/>
    <numFmt numFmtId="196" formatCode="0.0000000"/>
    <numFmt numFmtId="197" formatCode="0.000000"/>
    <numFmt numFmtId="198" formatCode="0_);\(0\)"/>
    <numFmt numFmtId="199" formatCode="[$-409]h:mm:ss\ AM/PM"/>
    <numFmt numFmtId="200" formatCode="[$-409]dddd\,\ mmmm\ dd\,\ yyyy"/>
    <numFmt numFmtId="201" formatCode="0.000_);\(0.00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00_);\(0.0000\)"/>
  </numFmts>
  <fonts count="106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4"/>
      <color indexed="8"/>
      <name val="Arial"/>
      <family val="2"/>
    </font>
    <font>
      <b/>
      <u val="single"/>
      <sz val="9"/>
      <name val="Arial"/>
      <family val="2"/>
    </font>
    <font>
      <sz val="1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1" applyNumberFormat="0" applyAlignment="0" applyProtection="0"/>
    <xf numFmtId="0" fontId="9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5" fillId="28" borderId="0" applyNumberFormat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9" fillId="29" borderId="1" applyNumberFormat="0" applyAlignment="0" applyProtection="0"/>
    <xf numFmtId="0" fontId="100" fillId="0" borderId="6" applyNumberFormat="0" applyFill="0" applyAlignment="0" applyProtection="0"/>
    <xf numFmtId="0" fontId="101" fillId="30" borderId="0" applyNumberFormat="0" applyBorder="0" applyAlignment="0" applyProtection="0"/>
    <xf numFmtId="0" fontId="0" fillId="31" borderId="7" applyNumberFormat="0" applyFont="0" applyAlignment="0" applyProtection="0"/>
    <xf numFmtId="0" fontId="102" fillId="26" borderId="8" applyNumberFormat="0" applyAlignment="0" applyProtection="0"/>
    <xf numFmtId="9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</cellStyleXfs>
  <cellXfs count="897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8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92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left" vertical="center"/>
    </xf>
    <xf numFmtId="1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2" fontId="4" fillId="0" borderId="25" xfId="0" applyNumberFormat="1" applyFont="1" applyFill="1" applyBorder="1" applyAlignment="1">
      <alignment horizontal="center" vertical="center"/>
    </xf>
    <xf numFmtId="2" fontId="7" fillId="0" borderId="24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93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4" fillId="0" borderId="2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92" fontId="4" fillId="0" borderId="12" xfId="0" applyNumberFormat="1" applyFont="1" applyFill="1" applyBorder="1" applyAlignment="1">
      <alignment/>
    </xf>
    <xf numFmtId="192" fontId="4" fillId="0" borderId="11" xfId="0" applyNumberFormat="1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92" fontId="2" fillId="0" borderId="0" xfId="0" applyNumberFormat="1" applyFont="1" applyFill="1" applyAlignment="1">
      <alignment horizontal="center"/>
    </xf>
    <xf numFmtId="19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9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92" fontId="0" fillId="0" borderId="0" xfId="0" applyNumberFormat="1" applyAlignment="1">
      <alignment/>
    </xf>
    <xf numFmtId="192" fontId="17" fillId="0" borderId="0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left"/>
    </xf>
    <xf numFmtId="193" fontId="8" fillId="0" borderId="19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92" fontId="7" fillId="0" borderId="19" xfId="0" applyNumberFormat="1" applyFont="1" applyFill="1" applyBorder="1" applyAlignment="1">
      <alignment horizontal="center"/>
    </xf>
    <xf numFmtId="0" fontId="20" fillId="0" borderId="27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1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left" vertical="center"/>
    </xf>
    <xf numFmtId="1" fontId="0" fillId="0" borderId="25" xfId="0" applyNumberFormat="1" applyFon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center" vertical="center"/>
    </xf>
    <xf numFmtId="2" fontId="0" fillId="0" borderId="32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0" xfId="0" applyFont="1" applyFill="1" applyBorder="1" applyAlignment="1">
      <alignment horizontal="center"/>
    </xf>
    <xf numFmtId="0" fontId="17" fillId="0" borderId="23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192" fontId="8" fillId="0" borderId="19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7" fillId="0" borderId="22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31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25" fillId="0" borderId="36" xfId="0" applyFont="1" applyBorder="1" applyAlignment="1">
      <alignment/>
    </xf>
    <xf numFmtId="0" fontId="26" fillId="0" borderId="36" xfId="0" applyFont="1" applyBorder="1" applyAlignment="1">
      <alignment/>
    </xf>
    <xf numFmtId="0" fontId="27" fillId="0" borderId="36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6" xfId="0" applyBorder="1" applyAlignment="1">
      <alignment/>
    </xf>
    <xf numFmtId="192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92" fontId="28" fillId="0" borderId="0" xfId="0" applyNumberFormat="1" applyFont="1" applyBorder="1" applyAlignment="1">
      <alignment/>
    </xf>
    <xf numFmtId="192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92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92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92" fontId="9" fillId="0" borderId="0" xfId="0" applyNumberFormat="1" applyFont="1" applyBorder="1" applyAlignment="1">
      <alignment horizontal="center"/>
    </xf>
    <xf numFmtId="0" fontId="31" fillId="0" borderId="26" xfId="0" applyFont="1" applyBorder="1" applyAlignment="1">
      <alignment/>
    </xf>
    <xf numFmtId="0" fontId="32" fillId="0" borderId="19" xfId="0" applyFont="1" applyBorder="1" applyAlignment="1">
      <alignment/>
    </xf>
    <xf numFmtId="0" fontId="33" fillId="0" borderId="27" xfId="0" applyFont="1" applyBorder="1" applyAlignment="1">
      <alignment/>
    </xf>
    <xf numFmtId="0" fontId="34" fillId="0" borderId="27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7" fillId="0" borderId="27" xfId="0" applyFont="1" applyBorder="1" applyAlignment="1">
      <alignment/>
    </xf>
    <xf numFmtId="0" fontId="38" fillId="0" borderId="27" xfId="0" applyFont="1" applyBorder="1" applyAlignment="1">
      <alignment/>
    </xf>
    <xf numFmtId="0" fontId="39" fillId="0" borderId="27" xfId="0" applyFont="1" applyBorder="1" applyAlignment="1">
      <alignment horizontal="left"/>
    </xf>
    <xf numFmtId="0" fontId="15" fillId="0" borderId="27" xfId="0" applyFont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2" xfId="0" applyFont="1" applyFill="1" applyBorder="1" applyAlignment="1">
      <alignment horizontal="left"/>
    </xf>
    <xf numFmtId="0" fontId="32" fillId="0" borderId="21" xfId="0" applyFont="1" applyBorder="1" applyAlignment="1">
      <alignment/>
    </xf>
    <xf numFmtId="0" fontId="33" fillId="0" borderId="21" xfId="0" applyFont="1" applyBorder="1" applyAlignment="1">
      <alignment/>
    </xf>
    <xf numFmtId="0" fontId="21" fillId="0" borderId="27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7" xfId="0" applyFont="1" applyBorder="1" applyAlignment="1">
      <alignment/>
    </xf>
    <xf numFmtId="0" fontId="0" fillId="0" borderId="37" xfId="0" applyBorder="1" applyAlignment="1">
      <alignment/>
    </xf>
    <xf numFmtId="49" fontId="0" fillId="0" borderId="0" xfId="0" applyNumberFormat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25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45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8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8" xfId="0" applyFont="1" applyFill="1" applyBorder="1" applyAlignment="1">
      <alignment/>
    </xf>
    <xf numFmtId="0" fontId="45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/>
    </xf>
    <xf numFmtId="192" fontId="21" fillId="0" borderId="32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9" fillId="0" borderId="0" xfId="0" applyFont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192" fontId="4" fillId="0" borderId="0" xfId="0" applyNumberFormat="1" applyFont="1" applyFill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25" xfId="0" applyNumberFormat="1" applyFont="1" applyFill="1" applyBorder="1" applyAlignment="1">
      <alignment/>
    </xf>
    <xf numFmtId="1" fontId="19" fillId="0" borderId="2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49" fillId="0" borderId="18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4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2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20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/>
    </xf>
    <xf numFmtId="0" fontId="14" fillId="0" borderId="19" xfId="0" applyFont="1" applyFill="1" applyBorder="1" applyAlignment="1">
      <alignment vertical="center"/>
    </xf>
    <xf numFmtId="0" fontId="21" fillId="0" borderId="22" xfId="0" applyFont="1" applyFill="1" applyBorder="1" applyAlignment="1">
      <alignment/>
    </xf>
    <xf numFmtId="0" fontId="0" fillId="0" borderId="26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92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25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18" xfId="0" applyNumberFormat="1" applyFont="1" applyFill="1" applyBorder="1" applyAlignment="1">
      <alignment horizontal="center"/>
    </xf>
    <xf numFmtId="0" fontId="31" fillId="0" borderId="21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1" xfId="0" applyFont="1" applyBorder="1" applyAlignment="1">
      <alignment/>
    </xf>
    <xf numFmtId="0" fontId="20" fillId="0" borderId="39" xfId="0" applyFont="1" applyBorder="1" applyAlignment="1">
      <alignment/>
    </xf>
    <xf numFmtId="49" fontId="25" fillId="0" borderId="0" xfId="0" applyNumberFormat="1" applyFont="1" applyBorder="1" applyAlignment="1">
      <alignment/>
    </xf>
    <xf numFmtId="192" fontId="25" fillId="0" borderId="0" xfId="0" applyNumberFormat="1" applyFont="1" applyBorder="1" applyAlignment="1">
      <alignment/>
    </xf>
    <xf numFmtId="192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6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192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2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15" fillId="0" borderId="25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/>
    </xf>
    <xf numFmtId="0" fontId="19" fillId="0" borderId="27" xfId="0" applyFont="1" applyFill="1" applyBorder="1" applyAlignment="1">
      <alignment horizontal="left"/>
    </xf>
    <xf numFmtId="0" fontId="62" fillId="0" borderId="26" xfId="0" applyFont="1" applyFill="1" applyBorder="1" applyAlignment="1">
      <alignment/>
    </xf>
    <xf numFmtId="0" fontId="62" fillId="0" borderId="28" xfId="0" applyFont="1" applyFill="1" applyBorder="1" applyAlignment="1">
      <alignment/>
    </xf>
    <xf numFmtId="192" fontId="63" fillId="0" borderId="22" xfId="0" applyNumberFormat="1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1" fontId="49" fillId="0" borderId="18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2" xfId="0" applyFont="1" applyFill="1" applyBorder="1" applyAlignment="1">
      <alignment horizontal="left" vertical="center"/>
    </xf>
    <xf numFmtId="192" fontId="15" fillId="0" borderId="0" xfId="0" applyNumberFormat="1" applyFont="1" applyBorder="1" applyAlignment="1">
      <alignment horizontal="center"/>
    </xf>
    <xf numFmtId="192" fontId="17" fillId="0" borderId="22" xfId="0" applyNumberFormat="1" applyFont="1" applyBorder="1" applyAlignment="1">
      <alignment horizontal="center"/>
    </xf>
    <xf numFmtId="192" fontId="21" fillId="0" borderId="25" xfId="0" applyNumberFormat="1" applyFont="1" applyFill="1" applyBorder="1" applyAlignment="1">
      <alignment horizontal="center" vertical="center"/>
    </xf>
    <xf numFmtId="192" fontId="21" fillId="0" borderId="22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192" fontId="17" fillId="0" borderId="0" xfId="0" applyNumberFormat="1" applyFont="1" applyFill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0" fontId="17" fillId="0" borderId="0" xfId="0" applyFont="1" applyBorder="1" applyAlignment="1">
      <alignment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92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vertical="top"/>
    </xf>
    <xf numFmtId="2" fontId="0" fillId="0" borderId="25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0" xfId="0" applyFont="1" applyFill="1" applyBorder="1" applyAlignment="1">
      <alignment wrapText="1"/>
    </xf>
    <xf numFmtId="0" fontId="20" fillId="0" borderId="24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16" fillId="0" borderId="3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30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0" xfId="0" applyFill="1" applyBorder="1" applyAlignment="1">
      <alignment horizontal="center" wrapText="1"/>
    </xf>
    <xf numFmtId="0" fontId="0" fillId="0" borderId="3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30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 vertical="top"/>
    </xf>
    <xf numFmtId="0" fontId="13" fillId="0" borderId="30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/>
    </xf>
    <xf numFmtId="0" fontId="0" fillId="0" borderId="30" xfId="0" applyFill="1" applyBorder="1" applyAlignment="1">
      <alignment wrapText="1"/>
    </xf>
    <xf numFmtId="0" fontId="16" fillId="0" borderId="3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4" fillId="0" borderId="25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4" xfId="0" applyFill="1" applyBorder="1" applyAlignment="1">
      <alignment horizontal="center" vertical="center"/>
    </xf>
    <xf numFmtId="49" fontId="19" fillId="0" borderId="29" xfId="0" applyNumberFormat="1" applyFont="1" applyFill="1" applyBorder="1" applyAlignment="1">
      <alignment horizontal="right" vertical="top"/>
    </xf>
    <xf numFmtId="49" fontId="19" fillId="0" borderId="30" xfId="0" applyNumberFormat="1" applyFont="1" applyFill="1" applyBorder="1" applyAlignment="1">
      <alignment horizontal="right" vertical="top"/>
    </xf>
    <xf numFmtId="49" fontId="4" fillId="0" borderId="30" xfId="0" applyNumberFormat="1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18" xfId="0" applyFont="1" applyFill="1" applyBorder="1" applyAlignment="1">
      <alignment horizontal="center"/>
    </xf>
    <xf numFmtId="0" fontId="34" fillId="0" borderId="0" xfId="0" applyFont="1" applyFill="1" applyAlignment="1">
      <alignment/>
    </xf>
    <xf numFmtId="2" fontId="19" fillId="0" borderId="0" xfId="0" applyNumberFormat="1" applyFont="1" applyFill="1" applyBorder="1" applyAlignment="1">
      <alignment/>
    </xf>
    <xf numFmtId="1" fontId="19" fillId="0" borderId="1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18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0" xfId="0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42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1" xfId="0" applyFill="1" applyBorder="1" applyAlignment="1">
      <alignment/>
    </xf>
    <xf numFmtId="0" fontId="31" fillId="0" borderId="26" xfId="0" applyFont="1" applyFill="1" applyBorder="1" applyAlignment="1">
      <alignment/>
    </xf>
    <xf numFmtId="0" fontId="32" fillId="0" borderId="19" xfId="0" applyFont="1" applyFill="1" applyBorder="1" applyAlignment="1">
      <alignment/>
    </xf>
    <xf numFmtId="0" fontId="37" fillId="0" borderId="27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4" fillId="0" borderId="27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38" fillId="0" borderId="27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92" fontId="35" fillId="0" borderId="0" xfId="0" applyNumberFormat="1" applyFont="1" applyFill="1" applyBorder="1" applyAlignment="1">
      <alignment horizontal="center"/>
    </xf>
    <xf numFmtId="192" fontId="20" fillId="0" borderId="0" xfId="0" applyNumberFormat="1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9" fillId="0" borderId="27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21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192" fontId="9" fillId="0" borderId="0" xfId="0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35" fillId="0" borderId="22" xfId="0" applyFont="1" applyFill="1" applyBorder="1" applyAlignment="1">
      <alignment/>
    </xf>
    <xf numFmtId="0" fontId="38" fillId="0" borderId="22" xfId="0" applyFont="1" applyFill="1" applyBorder="1" applyAlignment="1">
      <alignment/>
    </xf>
    <xf numFmtId="192" fontId="46" fillId="0" borderId="22" xfId="0" applyNumberFormat="1" applyFont="1" applyFill="1" applyBorder="1" applyAlignment="1">
      <alignment horizontal="center" shrinkToFit="1"/>
    </xf>
    <xf numFmtId="0" fontId="0" fillId="0" borderId="22" xfId="0" applyFont="1" applyFill="1" applyBorder="1" applyAlignment="1">
      <alignment/>
    </xf>
    <xf numFmtId="0" fontId="35" fillId="0" borderId="31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25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5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24" xfId="0" applyFill="1" applyBorder="1" applyAlignment="1">
      <alignment/>
    </xf>
    <xf numFmtId="0" fontId="3" fillId="0" borderId="22" xfId="0" applyFont="1" applyFill="1" applyBorder="1" applyAlignment="1">
      <alignment/>
    </xf>
    <xf numFmtId="0" fontId="60" fillId="0" borderId="27" xfId="0" applyFont="1" applyFill="1" applyBorder="1" applyAlignment="1">
      <alignment/>
    </xf>
    <xf numFmtId="0" fontId="59" fillId="0" borderId="27" xfId="0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21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1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92" fontId="37" fillId="0" borderId="0" xfId="0" applyNumberFormat="1" applyFont="1" applyFill="1" applyBorder="1" applyAlignment="1">
      <alignment horizontal="center" shrinkToFit="1"/>
    </xf>
    <xf numFmtId="0" fontId="0" fillId="0" borderId="13" xfId="0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93" fontId="17" fillId="0" borderId="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 wrapText="1"/>
    </xf>
    <xf numFmtId="193" fontId="21" fillId="0" borderId="0" xfId="0" applyNumberFormat="1" applyFont="1" applyFill="1" applyAlignment="1">
      <alignment horizontal="center" vertical="center"/>
    </xf>
    <xf numFmtId="193" fontId="45" fillId="0" borderId="0" xfId="0" applyNumberFormat="1" applyFont="1" applyFill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92" fontId="2" fillId="0" borderId="19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93" fontId="21" fillId="0" borderId="0" xfId="0" applyNumberFormat="1" applyFont="1" applyFill="1" applyBorder="1" applyAlignment="1">
      <alignment vertical="center"/>
    </xf>
    <xf numFmtId="193" fontId="45" fillId="0" borderId="0" xfId="0" applyNumberFormat="1" applyFont="1" applyFill="1" applyBorder="1" applyAlignment="1">
      <alignment vertical="center"/>
    </xf>
    <xf numFmtId="192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92" fontId="41" fillId="0" borderId="0" xfId="0" applyNumberFormat="1" applyFont="1" applyFill="1" applyBorder="1" applyAlignment="1">
      <alignment horizontal="center"/>
    </xf>
    <xf numFmtId="192" fontId="2" fillId="0" borderId="0" xfId="0" applyNumberFormat="1" applyFont="1" applyFill="1" applyBorder="1" applyAlignment="1">
      <alignment/>
    </xf>
    <xf numFmtId="192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201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93" fontId="0" fillId="0" borderId="14" xfId="0" applyNumberFormat="1" applyFill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201" fontId="0" fillId="0" borderId="0" xfId="0" applyNumberFormat="1" applyFill="1" applyBorder="1" applyAlignment="1">
      <alignment horizontal="center" vertical="center"/>
    </xf>
    <xf numFmtId="193" fontId="0" fillId="0" borderId="18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201" fontId="21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201" fontId="0" fillId="0" borderId="25" xfId="0" applyNumberForma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93" fontId="0" fillId="0" borderId="32" xfId="0" applyNumberFormat="1" applyFill="1" applyBorder="1" applyAlignment="1">
      <alignment horizontal="center" vertical="center"/>
    </xf>
    <xf numFmtId="193" fontId="0" fillId="0" borderId="0" xfId="0" applyNumberFormat="1" applyFill="1" applyBorder="1" applyAlignment="1">
      <alignment horizontal="center" vertical="center"/>
    </xf>
    <xf numFmtId="201" fontId="0" fillId="0" borderId="0" xfId="0" applyNumberFormat="1" applyFill="1" applyAlignment="1">
      <alignment vertical="center"/>
    </xf>
    <xf numFmtId="193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93" fontId="21" fillId="0" borderId="0" xfId="0" applyNumberFormat="1" applyFont="1" applyFill="1" applyBorder="1" applyAlignment="1">
      <alignment horizontal="center" vertical="center"/>
    </xf>
    <xf numFmtId="201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93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201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93" fontId="23" fillId="0" borderId="0" xfId="0" applyNumberFormat="1" applyFont="1" applyFill="1" applyBorder="1" applyAlignment="1">
      <alignment horizontal="center" vertical="center"/>
    </xf>
    <xf numFmtId="201" fontId="0" fillId="0" borderId="0" xfId="0" applyNumberFormat="1" applyFill="1" applyAlignment="1">
      <alignment/>
    </xf>
    <xf numFmtId="0" fontId="22" fillId="0" borderId="0" xfId="0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 vertical="center"/>
    </xf>
    <xf numFmtId="0" fontId="65" fillId="0" borderId="27" xfId="0" applyFont="1" applyFill="1" applyBorder="1" applyAlignment="1">
      <alignment horizontal="left"/>
    </xf>
    <xf numFmtId="0" fontId="23" fillId="0" borderId="27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18" xfId="0" applyFill="1" applyBorder="1" applyAlignment="1">
      <alignment/>
    </xf>
    <xf numFmtId="0" fontId="19" fillId="0" borderId="25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92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92" fontId="21" fillId="0" borderId="0" xfId="0" applyNumberFormat="1" applyFont="1" applyFill="1" applyAlignment="1">
      <alignment horizontal="center"/>
    </xf>
    <xf numFmtId="0" fontId="0" fillId="0" borderId="11" xfId="0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2" fontId="49" fillId="0" borderId="0" xfId="0" applyNumberFormat="1" applyFont="1" applyFill="1" applyBorder="1" applyAlignment="1">
      <alignment horizontal="left"/>
    </xf>
    <xf numFmtId="0" fontId="7" fillId="0" borderId="30" xfId="0" applyFont="1" applyFill="1" applyBorder="1" applyAlignment="1">
      <alignment wrapText="1"/>
    </xf>
    <xf numFmtId="194" fontId="45" fillId="0" borderId="18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wrapText="1"/>
    </xf>
    <xf numFmtId="194" fontId="13" fillId="0" borderId="18" xfId="0" applyNumberFormat="1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vertical="center"/>
    </xf>
    <xf numFmtId="0" fontId="13" fillId="0" borderId="24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left"/>
    </xf>
    <xf numFmtId="0" fontId="19" fillId="0" borderId="30" xfId="0" applyFont="1" applyFill="1" applyBorder="1" applyAlignment="1">
      <alignment horizontal="center"/>
    </xf>
    <xf numFmtId="2" fontId="20" fillId="0" borderId="18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193" fontId="16" fillId="0" borderId="14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1" fontId="16" fillId="0" borderId="11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201" fontId="16" fillId="0" borderId="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93" fontId="16" fillId="0" borderId="18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left"/>
    </xf>
    <xf numFmtId="2" fontId="16" fillId="0" borderId="22" xfId="0" applyNumberFormat="1" applyFont="1" applyFill="1" applyBorder="1" applyAlignment="1">
      <alignment/>
    </xf>
    <xf numFmtId="2" fontId="16" fillId="0" borderId="22" xfId="0" applyNumberFormat="1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193" fontId="6" fillId="0" borderId="44" xfId="0" applyNumberFormat="1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/>
    </xf>
    <xf numFmtId="0" fontId="0" fillId="0" borderId="25" xfId="0" applyFill="1" applyBorder="1" applyAlignment="1">
      <alignment horizontal="center"/>
    </xf>
    <xf numFmtId="0" fontId="2" fillId="0" borderId="25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/>
    </xf>
    <xf numFmtId="0" fontId="24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 wrapText="1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2" fontId="69" fillId="0" borderId="0" xfId="0" applyNumberFormat="1" applyFont="1" applyFill="1" applyAlignment="1">
      <alignment horizontal="center"/>
    </xf>
    <xf numFmtId="2" fontId="12" fillId="0" borderId="0" xfId="0" applyNumberFormat="1" applyFont="1" applyFill="1" applyBorder="1" applyAlignment="1">
      <alignment horizontal="left"/>
    </xf>
    <xf numFmtId="2" fontId="13" fillId="0" borderId="25" xfId="0" applyNumberFormat="1" applyFont="1" applyFill="1" applyBorder="1" applyAlignment="1">
      <alignment horizontal="left" wrapText="1"/>
    </xf>
    <xf numFmtId="0" fontId="13" fillId="0" borderId="25" xfId="0" applyFont="1" applyFill="1" applyBorder="1" applyAlignment="1">
      <alignment horizontal="center"/>
    </xf>
    <xf numFmtId="0" fontId="13" fillId="0" borderId="25" xfId="0" applyFont="1" applyFill="1" applyBorder="1" applyAlignment="1">
      <alignment/>
    </xf>
    <xf numFmtId="0" fontId="16" fillId="0" borderId="30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shrinkToFit="1"/>
    </xf>
    <xf numFmtId="2" fontId="13" fillId="0" borderId="0" xfId="0" applyNumberFormat="1" applyFont="1" applyFill="1" applyBorder="1" applyAlignment="1">
      <alignment horizontal="left" wrapText="1"/>
    </xf>
    <xf numFmtId="2" fontId="13" fillId="0" borderId="25" xfId="0" applyNumberFormat="1" applyFont="1" applyFill="1" applyBorder="1" applyAlignment="1">
      <alignment horizontal="center"/>
    </xf>
    <xf numFmtId="0" fontId="13" fillId="0" borderId="42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wrapText="1"/>
    </xf>
    <xf numFmtId="0" fontId="20" fillId="0" borderId="30" xfId="0" applyFont="1" applyFill="1" applyBorder="1" applyAlignment="1">
      <alignment wrapText="1"/>
    </xf>
    <xf numFmtId="2" fontId="7" fillId="0" borderId="0" xfId="0" applyNumberFormat="1" applyFont="1" applyFill="1" applyBorder="1" applyAlignment="1">
      <alignment horizontal="left" vertical="center"/>
    </xf>
    <xf numFmtId="193" fontId="16" fillId="0" borderId="0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4" fontId="0" fillId="0" borderId="30" xfId="0" applyNumberFormat="1" applyFill="1" applyBorder="1" applyAlignment="1">
      <alignment/>
    </xf>
    <xf numFmtId="0" fontId="16" fillId="0" borderId="30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/>
    </xf>
    <xf numFmtId="0" fontId="0" fillId="0" borderId="42" xfId="0" applyFont="1" applyFill="1" applyBorder="1" applyAlignment="1">
      <alignment/>
    </xf>
    <xf numFmtId="0" fontId="20" fillId="0" borderId="18" xfId="0" applyFont="1" applyFill="1" applyBorder="1" applyAlignment="1">
      <alignment horizontal="center"/>
    </xf>
    <xf numFmtId="0" fontId="19" fillId="0" borderId="30" xfId="0" applyFont="1" applyFill="1" applyBorder="1" applyAlignment="1">
      <alignment shrinkToFit="1"/>
    </xf>
    <xf numFmtId="0" fontId="13" fillId="0" borderId="0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left" wrapText="1"/>
    </xf>
    <xf numFmtId="0" fontId="16" fillId="0" borderId="42" xfId="0" applyFont="1" applyFill="1" applyBorder="1" applyAlignment="1">
      <alignment/>
    </xf>
    <xf numFmtId="0" fontId="4" fillId="0" borderId="30" xfId="0" applyFont="1" applyFill="1" applyBorder="1" applyAlignment="1">
      <alignment horizontal="center" wrapText="1"/>
    </xf>
    <xf numFmtId="2" fontId="16" fillId="0" borderId="0" xfId="0" applyNumberFormat="1" applyFont="1" applyFill="1" applyBorder="1" applyAlignment="1">
      <alignment/>
    </xf>
    <xf numFmtId="193" fontId="2" fillId="0" borderId="0" xfId="0" applyNumberFormat="1" applyFont="1" applyAlignment="1">
      <alignment/>
    </xf>
    <xf numFmtId="2" fontId="13" fillId="0" borderId="25" xfId="0" applyNumberFormat="1" applyFont="1" applyFill="1" applyBorder="1" applyAlignment="1">
      <alignment/>
    </xf>
    <xf numFmtId="0" fontId="0" fillId="0" borderId="42" xfId="0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2" fontId="13" fillId="0" borderId="18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wrapText="1"/>
    </xf>
    <xf numFmtId="0" fontId="0" fillId="0" borderId="0" xfId="0" applyFont="1" applyAlignment="1">
      <alignment/>
    </xf>
    <xf numFmtId="0" fontId="42" fillId="0" borderId="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49" fontId="19" fillId="0" borderId="0" xfId="0" applyNumberFormat="1" applyFont="1" applyFill="1" applyAlignment="1">
      <alignment horizontal="right"/>
    </xf>
    <xf numFmtId="0" fontId="4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left"/>
    </xf>
    <xf numFmtId="1" fontId="19" fillId="32" borderId="0" xfId="0" applyNumberFormat="1" applyFont="1" applyFill="1" applyBorder="1" applyAlignment="1">
      <alignment horizontal="center"/>
    </xf>
    <xf numFmtId="1" fontId="19" fillId="32" borderId="0" xfId="0" applyNumberFormat="1" applyFont="1" applyFill="1" applyBorder="1" applyAlignment="1">
      <alignment horizontal="left"/>
    </xf>
    <xf numFmtId="1" fontId="49" fillId="32" borderId="0" xfId="0" applyNumberFormat="1" applyFont="1" applyFill="1" applyBorder="1" applyAlignment="1">
      <alignment horizontal="center"/>
    </xf>
    <xf numFmtId="1" fontId="69" fillId="32" borderId="0" xfId="0" applyNumberFormat="1" applyFont="1" applyFill="1" applyBorder="1" applyAlignment="1">
      <alignment horizontal="center"/>
    </xf>
    <xf numFmtId="1" fontId="4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" fontId="49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" fontId="6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9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0" fillId="0" borderId="22" xfId="0" applyBorder="1" applyAlignment="1">
      <alignment vertical="center"/>
    </xf>
    <xf numFmtId="0" fontId="21" fillId="0" borderId="0" xfId="0" applyFont="1" applyAlignment="1">
      <alignment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1" fontId="0" fillId="0" borderId="0" xfId="0" applyNumberFormat="1" applyFill="1" applyBorder="1" applyAlignment="1">
      <alignment/>
    </xf>
    <xf numFmtId="0" fontId="19" fillId="0" borderId="3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50" fillId="0" borderId="0" xfId="0" applyFont="1" applyFill="1" applyAlignment="1">
      <alignment horizontal="center"/>
    </xf>
    <xf numFmtId="49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vertical="center" wrapText="1"/>
    </xf>
    <xf numFmtId="0" fontId="69" fillId="0" borderId="11" xfId="0" applyFont="1" applyFill="1" applyBorder="1" applyAlignment="1">
      <alignment horizontal="center"/>
    </xf>
    <xf numFmtId="2" fontId="69" fillId="0" borderId="0" xfId="0" applyNumberFormat="1" applyFont="1" applyFill="1" applyBorder="1" applyAlignment="1">
      <alignment/>
    </xf>
    <xf numFmtId="1" fontId="69" fillId="0" borderId="0" xfId="0" applyNumberFormat="1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2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1" fontId="0" fillId="0" borderId="24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193" fontId="13" fillId="0" borderId="25" xfId="0" applyNumberFormat="1" applyFont="1" applyFill="1" applyBorder="1" applyAlignment="1">
      <alignment horizontal="center"/>
    </xf>
    <xf numFmtId="193" fontId="49" fillId="0" borderId="0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30" xfId="0" applyFont="1" applyFill="1" applyBorder="1" applyAlignment="1">
      <alignment shrinkToFit="1"/>
    </xf>
    <xf numFmtId="0" fontId="7" fillId="0" borderId="3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2" fontId="17" fillId="0" borderId="19" xfId="0" applyNumberFormat="1" applyFont="1" applyFill="1" applyBorder="1" applyAlignment="1">
      <alignment/>
    </xf>
    <xf numFmtId="1" fontId="19" fillId="0" borderId="19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46" xfId="0" applyNumberFormat="1" applyFont="1" applyFill="1" applyBorder="1" applyAlignment="1">
      <alignment horizontal="center"/>
    </xf>
    <xf numFmtId="2" fontId="0" fillId="0" borderId="47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7" fillId="0" borderId="27" xfId="0" applyFont="1" applyFill="1" applyBorder="1" applyAlignment="1">
      <alignment horizontal="center"/>
    </xf>
    <xf numFmtId="0" fontId="0" fillId="0" borderId="49" xfId="0" applyFill="1" applyBorder="1" applyAlignment="1">
      <alignment/>
    </xf>
    <xf numFmtId="0" fontId="0" fillId="0" borderId="49" xfId="0" applyFont="1" applyFill="1" applyBorder="1" applyAlignment="1">
      <alignment/>
    </xf>
    <xf numFmtId="0" fontId="1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34" fillId="0" borderId="49" xfId="0" applyFont="1" applyFill="1" applyBorder="1" applyAlignment="1">
      <alignment/>
    </xf>
    <xf numFmtId="0" fontId="19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192" fontId="0" fillId="0" borderId="0" xfId="0" applyNumberFormat="1" applyBorder="1" applyAlignment="1">
      <alignment/>
    </xf>
    <xf numFmtId="1" fontId="0" fillId="0" borderId="19" xfId="0" applyNumberFormat="1" applyFont="1" applyFill="1" applyBorder="1" applyAlignment="1">
      <alignment horizontal="center"/>
    </xf>
    <xf numFmtId="2" fontId="13" fillId="0" borderId="19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46" xfId="0" applyNumberFormat="1" applyFont="1" applyFill="1" applyBorder="1" applyAlignment="1">
      <alignment horizontal="center"/>
    </xf>
    <xf numFmtId="2" fontId="0" fillId="0" borderId="47" xfId="0" applyNumberFormat="1" applyFont="1" applyFill="1" applyBorder="1" applyAlignment="1">
      <alignment horizontal="center"/>
    </xf>
    <xf numFmtId="0" fontId="15" fillId="0" borderId="19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0" fillId="0" borderId="43" xfId="0" applyFont="1" applyFill="1" applyBorder="1" applyAlignment="1">
      <alignment horizontal="center"/>
    </xf>
    <xf numFmtId="0" fontId="0" fillId="0" borderId="50" xfId="0" applyFill="1" applyBorder="1" applyAlignment="1">
      <alignment/>
    </xf>
    <xf numFmtId="0" fontId="19" fillId="0" borderId="22" xfId="0" applyFont="1" applyBorder="1" applyAlignment="1">
      <alignment/>
    </xf>
    <xf numFmtId="0" fontId="19" fillId="0" borderId="22" xfId="0" applyFont="1" applyBorder="1" applyAlignment="1">
      <alignment horizontal="left"/>
    </xf>
    <xf numFmtId="0" fontId="0" fillId="0" borderId="22" xfId="0" applyBorder="1" applyAlignment="1">
      <alignment horizontal="right"/>
    </xf>
    <xf numFmtId="192" fontId="0" fillId="0" borderId="22" xfId="0" applyNumberFormat="1" applyBorder="1" applyAlignment="1">
      <alignment/>
    </xf>
    <xf numFmtId="0" fontId="19" fillId="0" borderId="0" xfId="0" applyFont="1" applyBorder="1" applyAlignment="1">
      <alignment horizontal="center"/>
    </xf>
    <xf numFmtId="0" fontId="20" fillId="0" borderId="47" xfId="0" applyFont="1" applyFill="1" applyBorder="1" applyAlignment="1">
      <alignment horizontal="center"/>
    </xf>
    <xf numFmtId="0" fontId="0" fillId="0" borderId="48" xfId="0" applyFill="1" applyBorder="1" applyAlignment="1">
      <alignment/>
    </xf>
    <xf numFmtId="0" fontId="34" fillId="0" borderId="50" xfId="0" applyFont="1" applyFill="1" applyBorder="1" applyAlignment="1">
      <alignment/>
    </xf>
    <xf numFmtId="193" fontId="15" fillId="0" borderId="11" xfId="0" applyNumberFormat="1" applyFont="1" applyFill="1" applyBorder="1" applyAlignment="1">
      <alignment horizontal="center"/>
    </xf>
    <xf numFmtId="0" fontId="20" fillId="0" borderId="49" xfId="0" applyFont="1" applyFill="1" applyBorder="1" applyAlignment="1">
      <alignment horizontal="center"/>
    </xf>
    <xf numFmtId="0" fontId="20" fillId="0" borderId="50" xfId="0" applyFont="1" applyFill="1" applyBorder="1" applyAlignment="1">
      <alignment horizontal="center"/>
    </xf>
    <xf numFmtId="193" fontId="15" fillId="0" borderId="43" xfId="0" applyNumberFormat="1" applyFont="1" applyFill="1" applyBorder="1" applyAlignment="1">
      <alignment horizontal="center"/>
    </xf>
    <xf numFmtId="0" fontId="19" fillId="0" borderId="22" xfId="0" applyFont="1" applyBorder="1" applyAlignment="1">
      <alignment horizontal="center"/>
    </xf>
    <xf numFmtId="2" fontId="17" fillId="0" borderId="19" xfId="0" applyNumberFormat="1" applyFont="1" applyFill="1" applyBorder="1" applyAlignment="1">
      <alignment/>
    </xf>
    <xf numFmtId="0" fontId="15" fillId="0" borderId="27" xfId="0" applyFont="1" applyFill="1" applyBorder="1" applyAlignment="1">
      <alignment horizontal="center"/>
    </xf>
    <xf numFmtId="0" fontId="38" fillId="0" borderId="27" xfId="0" applyFont="1" applyFill="1" applyBorder="1" applyAlignment="1">
      <alignment horizontal="center"/>
    </xf>
    <xf numFmtId="193" fontId="15" fillId="0" borderId="0" xfId="0" applyNumberFormat="1" applyFont="1" applyFill="1" applyBorder="1" applyAlignment="1">
      <alignment horizontal="center"/>
    </xf>
    <xf numFmtId="0" fontId="19" fillId="0" borderId="19" xfId="0" applyFont="1" applyFill="1" applyBorder="1" applyAlignment="1">
      <alignment horizontal="left"/>
    </xf>
    <xf numFmtId="193" fontId="19" fillId="0" borderId="19" xfId="0" applyNumberFormat="1" applyFont="1" applyFill="1" applyBorder="1" applyAlignment="1">
      <alignment/>
    </xf>
    <xf numFmtId="0" fontId="19" fillId="0" borderId="19" xfId="0" applyFont="1" applyFill="1" applyBorder="1" applyAlignment="1">
      <alignment/>
    </xf>
    <xf numFmtId="192" fontId="0" fillId="0" borderId="19" xfId="0" applyNumberFormat="1" applyFill="1" applyBorder="1" applyAlignment="1">
      <alignment/>
    </xf>
    <xf numFmtId="0" fontId="34" fillId="0" borderId="48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43" xfId="0" applyBorder="1" applyAlignment="1">
      <alignment/>
    </xf>
    <xf numFmtId="2" fontId="2" fillId="0" borderId="22" xfId="0" applyNumberFormat="1" applyFont="1" applyFill="1" applyBorder="1" applyAlignment="1">
      <alignment horizontal="center"/>
    </xf>
    <xf numFmtId="192" fontId="2" fillId="0" borderId="44" xfId="0" applyNumberFormat="1" applyFont="1" applyFill="1" applyBorder="1" applyAlignment="1">
      <alignment horizontal="center"/>
    </xf>
    <xf numFmtId="0" fontId="68" fillId="0" borderId="26" xfId="0" applyFont="1" applyFill="1" applyBorder="1" applyAlignment="1">
      <alignment horizontal="center"/>
    </xf>
    <xf numFmtId="0" fontId="34" fillId="0" borderId="27" xfId="0" applyFont="1" applyFill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2" xfId="0" applyFont="1" applyFill="1" applyBorder="1" applyAlignment="1">
      <alignment/>
    </xf>
    <xf numFmtId="0" fontId="0" fillId="0" borderId="22" xfId="0" applyFill="1" applyBorder="1" applyAlignment="1">
      <alignment horizontal="center"/>
    </xf>
    <xf numFmtId="0" fontId="16" fillId="0" borderId="30" xfId="0" applyFont="1" applyFill="1" applyBorder="1" applyAlignment="1">
      <alignment wrapText="1"/>
    </xf>
    <xf numFmtId="0" fontId="19" fillId="0" borderId="0" xfId="0" applyFont="1" applyFill="1" applyBorder="1" applyAlignment="1">
      <alignment/>
    </xf>
    <xf numFmtId="0" fontId="20" fillId="0" borderId="49" xfId="0" applyFont="1" applyFill="1" applyBorder="1" applyAlignment="1">
      <alignment vertical="center" wrapText="1"/>
    </xf>
    <xf numFmtId="0" fontId="20" fillId="0" borderId="50" xfId="0" applyFont="1" applyFill="1" applyBorder="1" applyAlignment="1">
      <alignment vertical="center" wrapText="1"/>
    </xf>
    <xf numFmtId="0" fontId="19" fillId="0" borderId="22" xfId="0" applyFont="1" applyFill="1" applyBorder="1" applyAlignment="1">
      <alignment horizontal="center"/>
    </xf>
    <xf numFmtId="0" fontId="68" fillId="0" borderId="28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wrapText="1"/>
    </xf>
    <xf numFmtId="0" fontId="68" fillId="0" borderId="27" xfId="0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93" fontId="15" fillId="0" borderId="22" xfId="0" applyNumberFormat="1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 vertical="center"/>
    </xf>
    <xf numFmtId="0" fontId="0" fillId="0" borderId="51" xfId="0" applyFill="1" applyBorder="1" applyAlignment="1">
      <alignment/>
    </xf>
    <xf numFmtId="0" fontId="0" fillId="0" borderId="45" xfId="0" applyBorder="1" applyAlignment="1">
      <alignment/>
    </xf>
    <xf numFmtId="1" fontId="19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left"/>
    </xf>
    <xf numFmtId="0" fontId="16" fillId="0" borderId="3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center"/>
    </xf>
    <xf numFmtId="2" fontId="49" fillId="0" borderId="0" xfId="0" applyNumberFormat="1" applyFont="1" applyFill="1" applyBorder="1" applyAlignment="1">
      <alignment horizontal="center"/>
    </xf>
    <xf numFmtId="1" fontId="13" fillId="0" borderId="11" xfId="0" applyNumberFormat="1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9" fillId="0" borderId="42" xfId="0" applyFont="1" applyFill="1" applyBorder="1" applyAlignment="1">
      <alignment/>
    </xf>
    <xf numFmtId="1" fontId="19" fillId="0" borderId="13" xfId="0" applyNumberFormat="1" applyFont="1" applyFill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49" fillId="0" borderId="43" xfId="0" applyFont="1" applyFill="1" applyBorder="1" applyAlignment="1">
      <alignment horizontal="center"/>
    </xf>
    <xf numFmtId="0" fontId="49" fillId="0" borderId="22" xfId="0" applyFont="1" applyFill="1" applyBorder="1" applyAlignment="1">
      <alignment/>
    </xf>
    <xf numFmtId="0" fontId="49" fillId="0" borderId="22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15" fillId="0" borderId="4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/>
    </xf>
    <xf numFmtId="0" fontId="20" fillId="0" borderId="30" xfId="0" applyFont="1" applyFill="1" applyBorder="1" applyAlignment="1">
      <alignment horizontal="center"/>
    </xf>
    <xf numFmtId="0" fontId="20" fillId="0" borderId="42" xfId="0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192" fontId="50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3" fillId="0" borderId="25" xfId="0" applyFont="1" applyBorder="1" applyAlignment="1">
      <alignment/>
    </xf>
    <xf numFmtId="2" fontId="0" fillId="0" borderId="42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7" fillId="0" borderId="25" xfId="0" applyFont="1" applyFill="1" applyBorder="1" applyAlignment="1">
      <alignment/>
    </xf>
    <xf numFmtId="0" fontId="5" fillId="0" borderId="25" xfId="0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vertical="center"/>
    </xf>
    <xf numFmtId="0" fontId="34" fillId="0" borderId="21" xfId="0" applyFont="1" applyFill="1" applyBorder="1" applyAlignment="1">
      <alignment/>
    </xf>
    <xf numFmtId="0" fontId="40" fillId="0" borderId="21" xfId="0" applyFont="1" applyFill="1" applyBorder="1" applyAlignment="1">
      <alignment/>
    </xf>
    <xf numFmtId="0" fontId="37" fillId="0" borderId="22" xfId="0" applyFont="1" applyFill="1" applyBorder="1" applyAlignment="1">
      <alignment/>
    </xf>
    <xf numFmtId="192" fontId="23" fillId="0" borderId="22" xfId="0" applyNumberFormat="1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/>
    </xf>
    <xf numFmtId="0" fontId="45" fillId="0" borderId="22" xfId="0" applyFont="1" applyFill="1" applyBorder="1" applyAlignment="1">
      <alignment/>
    </xf>
    <xf numFmtId="0" fontId="31" fillId="0" borderId="31" xfId="0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0" fontId="68" fillId="0" borderId="27" xfId="0" applyFont="1" applyFill="1" applyBorder="1" applyAlignment="1">
      <alignment horizontal="center"/>
    </xf>
    <xf numFmtId="0" fontId="19" fillId="0" borderId="52" xfId="0" applyFont="1" applyBorder="1" applyAlignment="1">
      <alignment horizontal="center"/>
    </xf>
    <xf numFmtId="0" fontId="19" fillId="0" borderId="52" xfId="0" applyFont="1" applyBorder="1" applyAlignment="1">
      <alignment/>
    </xf>
    <xf numFmtId="0" fontId="19" fillId="0" borderId="52" xfId="0" applyFont="1" applyBorder="1" applyAlignment="1">
      <alignment horizontal="left"/>
    </xf>
    <xf numFmtId="0" fontId="0" fillId="0" borderId="52" xfId="0" applyBorder="1" applyAlignment="1">
      <alignment/>
    </xf>
    <xf numFmtId="0" fontId="0" fillId="0" borderId="52" xfId="0" applyBorder="1" applyAlignment="1">
      <alignment horizontal="right"/>
    </xf>
    <xf numFmtId="193" fontId="15" fillId="0" borderId="52" xfId="0" applyNumberFormat="1" applyFont="1" applyFill="1" applyBorder="1" applyAlignment="1">
      <alignment horizontal="center"/>
    </xf>
    <xf numFmtId="192" fontId="0" fillId="0" borderId="52" xfId="0" applyNumberFormat="1" applyBorder="1" applyAlignment="1">
      <alignment/>
    </xf>
    <xf numFmtId="0" fontId="19" fillId="0" borderId="52" xfId="0" applyFont="1" applyBorder="1" applyAlignment="1">
      <alignment horizontal="center"/>
    </xf>
    <xf numFmtId="193" fontId="15" fillId="0" borderId="53" xfId="0" applyNumberFormat="1" applyFont="1" applyFill="1" applyBorder="1" applyAlignment="1">
      <alignment horizontal="center"/>
    </xf>
    <xf numFmtId="0" fontId="50" fillId="0" borderId="18" xfId="0" applyFont="1" applyFill="1" applyBorder="1" applyAlignment="1">
      <alignment horizontal="center"/>
    </xf>
    <xf numFmtId="1" fontId="19" fillId="0" borderId="19" xfId="0" applyNumberFormat="1" applyFont="1" applyFill="1" applyBorder="1" applyAlignment="1">
      <alignment horizontal="left" vertical="center"/>
    </xf>
    <xf numFmtId="193" fontId="19" fillId="0" borderId="52" xfId="0" applyNumberFormat="1" applyFont="1" applyBorder="1" applyAlignment="1">
      <alignment/>
    </xf>
    <xf numFmtId="0" fontId="0" fillId="0" borderId="52" xfId="0" applyFill="1" applyBorder="1" applyAlignment="1">
      <alignment/>
    </xf>
    <xf numFmtId="0" fontId="0" fillId="0" borderId="46" xfId="0" applyFill="1" applyBorder="1" applyAlignment="1">
      <alignment horizontal="right"/>
    </xf>
    <xf numFmtId="0" fontId="19" fillId="0" borderId="46" xfId="0" applyFont="1" applyFill="1" applyBorder="1" applyAlignment="1">
      <alignment/>
    </xf>
    <xf numFmtId="0" fontId="19" fillId="0" borderId="19" xfId="0" applyFont="1" applyBorder="1" applyAlignment="1">
      <alignment horizontal="center"/>
    </xf>
    <xf numFmtId="0" fontId="19" fillId="0" borderId="19" xfId="0" applyFont="1" applyBorder="1" applyAlignment="1">
      <alignment/>
    </xf>
    <xf numFmtId="0" fontId="19" fillId="0" borderId="19" xfId="0" applyFont="1" applyBorder="1" applyAlignment="1">
      <alignment horizontal="left"/>
    </xf>
    <xf numFmtId="0" fontId="0" fillId="0" borderId="19" xfId="0" applyBorder="1" applyAlignment="1">
      <alignment horizontal="right"/>
    </xf>
    <xf numFmtId="193" fontId="15" fillId="0" borderId="19" xfId="0" applyNumberFormat="1" applyFont="1" applyFill="1" applyBorder="1" applyAlignment="1">
      <alignment horizontal="center"/>
    </xf>
    <xf numFmtId="192" fontId="0" fillId="0" borderId="19" xfId="0" applyNumberFormat="1" applyBorder="1" applyAlignment="1">
      <alignment/>
    </xf>
    <xf numFmtId="0" fontId="19" fillId="0" borderId="19" xfId="0" applyFont="1" applyBorder="1" applyAlignment="1">
      <alignment horizontal="center"/>
    </xf>
    <xf numFmtId="0" fontId="34" fillId="0" borderId="19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206" fontId="21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Alignment="1">
      <alignment horizontal="center"/>
    </xf>
    <xf numFmtId="0" fontId="17" fillId="0" borderId="2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83"/>
  <sheetViews>
    <sheetView view="pageBreakPreview" zoomScale="85" zoomScaleSheetLayoutView="85" workbookViewId="0" topLeftCell="A162">
      <selection activeCell="P152" sqref="P152"/>
    </sheetView>
  </sheetViews>
  <sheetFormatPr defaultColWidth="9.140625" defaultRowHeight="12.75"/>
  <cols>
    <col min="1" max="1" width="4.00390625" style="387" customWidth="1"/>
    <col min="2" max="2" width="26.57421875" style="387" customWidth="1"/>
    <col min="3" max="3" width="12.28125" style="387" customWidth="1"/>
    <col min="4" max="4" width="9.28125" style="387" customWidth="1"/>
    <col min="5" max="5" width="17.140625" style="387" customWidth="1"/>
    <col min="6" max="6" width="10.8515625" style="387" customWidth="1"/>
    <col min="7" max="7" width="13.8515625" style="387" customWidth="1"/>
    <col min="8" max="8" width="14.00390625" style="387" customWidth="1"/>
    <col min="9" max="9" width="10.57421875" style="387" customWidth="1"/>
    <col min="10" max="10" width="13.00390625" style="387" customWidth="1"/>
    <col min="11" max="11" width="13.421875" style="387" customWidth="1"/>
    <col min="12" max="12" width="13.57421875" style="387" customWidth="1"/>
    <col min="13" max="13" width="14.00390625" style="387" customWidth="1"/>
    <col min="14" max="14" width="9.28125" style="387" customWidth="1"/>
    <col min="15" max="15" width="12.8515625" style="387" customWidth="1"/>
    <col min="16" max="16" width="14.28125" style="387" customWidth="1"/>
    <col min="17" max="17" width="18.8515625" style="387" customWidth="1"/>
    <col min="18" max="18" width="4.7109375" style="387" customWidth="1"/>
    <col min="19" max="16384" width="9.140625" style="387" customWidth="1"/>
  </cols>
  <sheetData>
    <row r="1" spans="1:17" s="81" customFormat="1" ht="14.25" customHeight="1">
      <c r="A1" s="129" t="s">
        <v>214</v>
      </c>
      <c r="Q1" s="685" t="s">
        <v>479</v>
      </c>
    </row>
    <row r="2" spans="1:11" s="84" customFormat="1" ht="14.25" customHeight="1">
      <c r="A2" s="15" t="s">
        <v>215</v>
      </c>
      <c r="K2" s="686"/>
    </row>
    <row r="3" spans="1:8" s="84" customFormat="1" ht="14.25" customHeight="1">
      <c r="A3" s="687" t="s">
        <v>0</v>
      </c>
      <c r="B3" s="688"/>
      <c r="C3" s="688"/>
      <c r="D3" s="688"/>
      <c r="E3" s="688"/>
      <c r="F3" s="688"/>
      <c r="G3" s="688"/>
      <c r="H3" s="446"/>
    </row>
    <row r="4" spans="1:16" s="498" customFormat="1" ht="14.25" customHeight="1" thickBot="1">
      <c r="A4" s="689" t="s">
        <v>216</v>
      </c>
      <c r="G4" s="245"/>
      <c r="H4" s="245"/>
      <c r="I4" s="690" t="s">
        <v>354</v>
      </c>
      <c r="J4" s="245"/>
      <c r="K4" s="245"/>
      <c r="L4" s="245"/>
      <c r="M4" s="245"/>
      <c r="N4" s="690" t="s">
        <v>355</v>
      </c>
      <c r="O4" s="245"/>
      <c r="P4" s="245"/>
    </row>
    <row r="5" spans="1:17" s="449" customFormat="1" ht="56.25" customHeight="1" thickBot="1" thickTop="1">
      <c r="A5" s="447" t="s">
        <v>8</v>
      </c>
      <c r="B5" s="431" t="s">
        <v>9</v>
      </c>
      <c r="C5" s="432" t="s">
        <v>1</v>
      </c>
      <c r="D5" s="432" t="s">
        <v>2</v>
      </c>
      <c r="E5" s="432" t="s">
        <v>3</v>
      </c>
      <c r="F5" s="432" t="s">
        <v>10</v>
      </c>
      <c r="G5" s="430" t="s">
        <v>481</v>
      </c>
      <c r="H5" s="432" t="s">
        <v>480</v>
      </c>
      <c r="I5" s="432" t="s">
        <v>4</v>
      </c>
      <c r="J5" s="432" t="s">
        <v>5</v>
      </c>
      <c r="K5" s="448" t="s">
        <v>6</v>
      </c>
      <c r="L5" s="430" t="str">
        <f>G5</f>
        <v>FINAL READING 28/02/2023</v>
      </c>
      <c r="M5" s="432" t="str">
        <f>H5</f>
        <v>INTIAL READING 01/02/2023</v>
      </c>
      <c r="N5" s="432" t="s">
        <v>4</v>
      </c>
      <c r="O5" s="432" t="s">
        <v>5</v>
      </c>
      <c r="P5" s="448" t="s">
        <v>6</v>
      </c>
      <c r="Q5" s="448" t="s">
        <v>270</v>
      </c>
    </row>
    <row r="6" spans="1:12" ht="1.5" customHeight="1" hidden="1" thickTop="1">
      <c r="A6" s="7"/>
      <c r="B6" s="8"/>
      <c r="C6" s="7"/>
      <c r="D6" s="7"/>
      <c r="E6" s="7"/>
      <c r="F6" s="7"/>
      <c r="L6" s="396"/>
    </row>
    <row r="7" spans="1:17" ht="15.75" customHeight="1" thickTop="1">
      <c r="A7" s="243"/>
      <c r="B7" s="300" t="s">
        <v>13</v>
      </c>
      <c r="C7" s="291"/>
      <c r="D7" s="303"/>
      <c r="E7" s="303"/>
      <c r="F7" s="291"/>
      <c r="G7" s="295"/>
      <c r="H7" s="415"/>
      <c r="I7" s="415"/>
      <c r="J7" s="415"/>
      <c r="K7" s="107"/>
      <c r="L7" s="295"/>
      <c r="M7" s="415"/>
      <c r="N7" s="415"/>
      <c r="O7" s="415"/>
      <c r="P7" s="450"/>
      <c r="Q7" s="391"/>
    </row>
    <row r="8" spans="1:17" ht="16.5" customHeight="1">
      <c r="A8" s="243">
        <v>1</v>
      </c>
      <c r="B8" s="299" t="s">
        <v>14</v>
      </c>
      <c r="C8" s="291">
        <v>4902497</v>
      </c>
      <c r="D8" s="302" t="s">
        <v>12</v>
      </c>
      <c r="E8" s="284" t="s">
        <v>305</v>
      </c>
      <c r="F8" s="291">
        <v>-1000</v>
      </c>
      <c r="G8" s="295">
        <v>343</v>
      </c>
      <c r="H8" s="296">
        <v>320</v>
      </c>
      <c r="I8" s="296">
        <f>G8-H8</f>
        <v>23</v>
      </c>
      <c r="J8" s="296">
        <f>$F8*I8</f>
        <v>-23000</v>
      </c>
      <c r="K8" s="297">
        <f>J8/1000000</f>
        <v>-0.023</v>
      </c>
      <c r="L8" s="295">
        <v>999417</v>
      </c>
      <c r="M8" s="296">
        <v>999366</v>
      </c>
      <c r="N8" s="296">
        <f>L8-M8</f>
        <v>51</v>
      </c>
      <c r="O8" s="296">
        <f>$F8*N8</f>
        <v>-51000</v>
      </c>
      <c r="P8" s="297">
        <f>O8/1000000</f>
        <v>-0.051</v>
      </c>
      <c r="Q8" s="822"/>
    </row>
    <row r="9" spans="1:17" ht="16.5">
      <c r="A9" s="243">
        <v>2</v>
      </c>
      <c r="B9" s="299" t="s">
        <v>337</v>
      </c>
      <c r="C9" s="291">
        <v>4864976</v>
      </c>
      <c r="D9" s="302" t="s">
        <v>12</v>
      </c>
      <c r="E9" s="284" t="s">
        <v>305</v>
      </c>
      <c r="F9" s="291">
        <v>-2000</v>
      </c>
      <c r="G9" s="295">
        <v>94277</v>
      </c>
      <c r="H9" s="296">
        <v>94207</v>
      </c>
      <c r="I9" s="296">
        <f>G9-H9</f>
        <v>70</v>
      </c>
      <c r="J9" s="296">
        <f>$F9*I9</f>
        <v>-140000</v>
      </c>
      <c r="K9" s="297">
        <f>J9/1000000</f>
        <v>-0.14</v>
      </c>
      <c r="L9" s="295">
        <v>5066</v>
      </c>
      <c r="M9" s="296">
        <v>5066</v>
      </c>
      <c r="N9" s="296">
        <f>L9-M9</f>
        <v>0</v>
      </c>
      <c r="O9" s="296">
        <f>$F9*N9</f>
        <v>0</v>
      </c>
      <c r="P9" s="297">
        <f>O9/1000000</f>
        <v>0</v>
      </c>
      <c r="Q9" s="395"/>
    </row>
    <row r="10" spans="1:17" ht="15.75" customHeight="1">
      <c r="A10" s="243">
        <v>3</v>
      </c>
      <c r="B10" s="299" t="s">
        <v>16</v>
      </c>
      <c r="C10" s="291">
        <v>4864924</v>
      </c>
      <c r="D10" s="302" t="s">
        <v>12</v>
      </c>
      <c r="E10" s="284" t="s">
        <v>305</v>
      </c>
      <c r="F10" s="291">
        <v>-1000</v>
      </c>
      <c r="G10" s="295">
        <v>17689</v>
      </c>
      <c r="H10" s="296">
        <v>17562</v>
      </c>
      <c r="I10" s="296">
        <f>G10-H10</f>
        <v>127</v>
      </c>
      <c r="J10" s="296">
        <f>$F10*I10</f>
        <v>-127000</v>
      </c>
      <c r="K10" s="297">
        <f>J10/1000000</f>
        <v>-0.127</v>
      </c>
      <c r="L10" s="295">
        <v>999724</v>
      </c>
      <c r="M10" s="296">
        <v>999707</v>
      </c>
      <c r="N10" s="296">
        <f>L10-M10</f>
        <v>17</v>
      </c>
      <c r="O10" s="296">
        <f>$F10*N10</f>
        <v>-17000</v>
      </c>
      <c r="P10" s="297">
        <f>O10/1000000</f>
        <v>-0.017</v>
      </c>
      <c r="Q10" s="391"/>
    </row>
    <row r="11" spans="1:17" ht="15.75" customHeight="1">
      <c r="A11" s="243">
        <v>4</v>
      </c>
      <c r="B11" s="299" t="s">
        <v>152</v>
      </c>
      <c r="C11" s="291">
        <v>5295184</v>
      </c>
      <c r="D11" s="302" t="s">
        <v>12</v>
      </c>
      <c r="E11" s="284" t="s">
        <v>305</v>
      </c>
      <c r="F11" s="291">
        <v>-1000</v>
      </c>
      <c r="G11" s="295">
        <v>107372</v>
      </c>
      <c r="H11" s="296">
        <v>106686</v>
      </c>
      <c r="I11" s="296">
        <f>G11-H11</f>
        <v>686</v>
      </c>
      <c r="J11" s="296">
        <f>$F11*I11</f>
        <v>-686000</v>
      </c>
      <c r="K11" s="297">
        <f>J11/1000000</f>
        <v>-0.686</v>
      </c>
      <c r="L11" s="295">
        <v>114789</v>
      </c>
      <c r="M11" s="296">
        <v>114748</v>
      </c>
      <c r="N11" s="296">
        <f>L11-M11</f>
        <v>41</v>
      </c>
      <c r="O11" s="296">
        <f>$F11*N11</f>
        <v>-41000</v>
      </c>
      <c r="P11" s="297">
        <f>O11/1000000</f>
        <v>-0.041</v>
      </c>
      <c r="Q11" s="391"/>
    </row>
    <row r="12" spans="1:17" ht="15.75" customHeight="1">
      <c r="A12" s="243"/>
      <c r="B12" s="299"/>
      <c r="C12" s="291"/>
      <c r="D12" s="302"/>
      <c r="E12" s="284"/>
      <c r="F12" s="291">
        <v>-1000</v>
      </c>
      <c r="G12" s="295">
        <v>122439</v>
      </c>
      <c r="H12" s="296">
        <v>122381</v>
      </c>
      <c r="I12" s="296">
        <f>G12-H12</f>
        <v>58</v>
      </c>
      <c r="J12" s="296">
        <f>$F12*I12</f>
        <v>-58000</v>
      </c>
      <c r="K12" s="297">
        <f>J12/1000000</f>
        <v>-0.058</v>
      </c>
      <c r="L12" s="295"/>
      <c r="M12" s="296"/>
      <c r="N12" s="296"/>
      <c r="O12" s="296"/>
      <c r="P12" s="297"/>
      <c r="Q12" s="391" t="s">
        <v>487</v>
      </c>
    </row>
    <row r="13" spans="1:17" ht="15.75" customHeight="1">
      <c r="A13" s="243"/>
      <c r="B13" s="299"/>
      <c r="C13" s="291"/>
      <c r="D13" s="302"/>
      <c r="E13" s="284"/>
      <c r="F13" s="291"/>
      <c r="G13" s="295"/>
      <c r="H13" s="296"/>
      <c r="I13" s="296"/>
      <c r="J13" s="296"/>
      <c r="K13" s="297">
        <v>-0.267</v>
      </c>
      <c r="L13" s="295"/>
      <c r="M13" s="296"/>
      <c r="N13" s="296"/>
      <c r="O13" s="296"/>
      <c r="P13" s="297">
        <v>-0.012</v>
      </c>
      <c r="Q13" s="391" t="s">
        <v>488</v>
      </c>
    </row>
    <row r="14" spans="1:17" ht="15.75" customHeight="1">
      <c r="A14" s="243"/>
      <c r="B14" s="299"/>
      <c r="C14" s="291">
        <v>4865049</v>
      </c>
      <c r="D14" s="302" t="s">
        <v>12</v>
      </c>
      <c r="E14" s="284" t="s">
        <v>305</v>
      </c>
      <c r="F14" s="291">
        <v>-2000</v>
      </c>
      <c r="G14" s="295">
        <v>119</v>
      </c>
      <c r="H14" s="296">
        <v>0</v>
      </c>
      <c r="I14" s="296">
        <f>G14-H14</f>
        <v>119</v>
      </c>
      <c r="J14" s="296">
        <f>$F14*I14</f>
        <v>-238000</v>
      </c>
      <c r="K14" s="297">
        <f>J14/1000000</f>
        <v>-0.238</v>
      </c>
      <c r="L14" s="295">
        <v>1</v>
      </c>
      <c r="M14" s="296">
        <v>0</v>
      </c>
      <c r="N14" s="296">
        <f>L14-M14</f>
        <v>1</v>
      </c>
      <c r="O14" s="296">
        <f>$F14*N14</f>
        <v>-2000</v>
      </c>
      <c r="P14" s="297">
        <f>O14/1000000</f>
        <v>-0.002</v>
      </c>
      <c r="Q14" s="391" t="s">
        <v>486</v>
      </c>
    </row>
    <row r="15" spans="1:17" ht="15.75" customHeight="1">
      <c r="A15" s="243"/>
      <c r="B15" s="300" t="s">
        <v>17</v>
      </c>
      <c r="C15" s="291"/>
      <c r="D15" s="303"/>
      <c r="E15" s="303"/>
      <c r="F15" s="291"/>
      <c r="G15" s="295"/>
      <c r="H15" s="296"/>
      <c r="I15" s="296"/>
      <c r="J15" s="296"/>
      <c r="K15" s="297"/>
      <c r="L15" s="295"/>
      <c r="M15" s="296"/>
      <c r="N15" s="296"/>
      <c r="O15" s="296"/>
      <c r="P15" s="297"/>
      <c r="Q15" s="391"/>
    </row>
    <row r="16" spans="1:17" ht="15.75" customHeight="1">
      <c r="A16" s="243">
        <v>5</v>
      </c>
      <c r="B16" s="299" t="s">
        <v>14</v>
      </c>
      <c r="C16" s="291">
        <v>4864916</v>
      </c>
      <c r="D16" s="302" t="s">
        <v>12</v>
      </c>
      <c r="E16" s="284" t="s">
        <v>305</v>
      </c>
      <c r="F16" s="291">
        <v>-1000</v>
      </c>
      <c r="G16" s="295">
        <v>362</v>
      </c>
      <c r="H16" s="296">
        <v>362</v>
      </c>
      <c r="I16" s="296">
        <f>G16-H16</f>
        <v>0</v>
      </c>
      <c r="J16" s="296">
        <f>$F16*I16</f>
        <v>0</v>
      </c>
      <c r="K16" s="297">
        <f>J16/1000000</f>
        <v>0</v>
      </c>
      <c r="L16" s="295">
        <v>984404</v>
      </c>
      <c r="M16" s="296">
        <v>984404</v>
      </c>
      <c r="N16" s="296">
        <f>L16-M16</f>
        <v>0</v>
      </c>
      <c r="O16" s="296">
        <f>$F16*N16</f>
        <v>0</v>
      </c>
      <c r="P16" s="297">
        <f>O16/1000000</f>
        <v>0</v>
      </c>
      <c r="Q16" s="391"/>
    </row>
    <row r="17" spans="1:17" ht="15.75" customHeight="1">
      <c r="A17" s="243">
        <v>6</v>
      </c>
      <c r="B17" s="299" t="s">
        <v>15</v>
      </c>
      <c r="C17" s="291">
        <v>5295137</v>
      </c>
      <c r="D17" s="302" t="s">
        <v>12</v>
      </c>
      <c r="E17" s="284" t="s">
        <v>305</v>
      </c>
      <c r="F17" s="291">
        <v>-1000</v>
      </c>
      <c r="G17" s="295">
        <v>919112</v>
      </c>
      <c r="H17" s="296">
        <v>919005</v>
      </c>
      <c r="I17" s="296">
        <f>G17-H17</f>
        <v>107</v>
      </c>
      <c r="J17" s="296">
        <f>$F17*I17</f>
        <v>-107000</v>
      </c>
      <c r="K17" s="297">
        <f>J17/1000000</f>
        <v>-0.107</v>
      </c>
      <c r="L17" s="295">
        <v>36905</v>
      </c>
      <c r="M17" s="296">
        <v>36821</v>
      </c>
      <c r="N17" s="296">
        <f>L17-M17</f>
        <v>84</v>
      </c>
      <c r="O17" s="296">
        <f>$F17*N17</f>
        <v>-84000</v>
      </c>
      <c r="P17" s="297">
        <f>O17/1000000</f>
        <v>-0.084</v>
      </c>
      <c r="Q17" s="391"/>
    </row>
    <row r="18" spans="1:17" ht="15.75" customHeight="1">
      <c r="A18" s="243"/>
      <c r="B18" s="299"/>
      <c r="C18" s="291"/>
      <c r="D18" s="302"/>
      <c r="E18" s="284"/>
      <c r="F18" s="291">
        <v>-1000</v>
      </c>
      <c r="G18" s="295"/>
      <c r="H18" s="296"/>
      <c r="I18" s="296"/>
      <c r="J18" s="296"/>
      <c r="K18" s="297"/>
      <c r="L18" s="295">
        <v>37180</v>
      </c>
      <c r="M18" s="296">
        <v>37067</v>
      </c>
      <c r="N18" s="296">
        <f>L18-M18</f>
        <v>113</v>
      </c>
      <c r="O18" s="296">
        <f>$F18*N18</f>
        <v>-113000</v>
      </c>
      <c r="P18" s="297">
        <f>O18/1000000</f>
        <v>-0.113</v>
      </c>
      <c r="Q18" s="391" t="s">
        <v>489</v>
      </c>
    </row>
    <row r="19" spans="1:17" ht="15.75" customHeight="1">
      <c r="A19" s="243"/>
      <c r="B19" s="299"/>
      <c r="C19" s="291">
        <v>4864896</v>
      </c>
      <c r="D19" s="302" t="s">
        <v>12</v>
      </c>
      <c r="E19" s="284" t="s">
        <v>305</v>
      </c>
      <c r="F19" s="291">
        <v>-2000</v>
      </c>
      <c r="G19" s="295">
        <v>0</v>
      </c>
      <c r="H19" s="296">
        <v>0</v>
      </c>
      <c r="I19" s="296">
        <f>G19-H19</f>
        <v>0</v>
      </c>
      <c r="J19" s="296">
        <f>$F19*I19</f>
        <v>0</v>
      </c>
      <c r="K19" s="297">
        <f>J19/1000000</f>
        <v>0</v>
      </c>
      <c r="L19" s="295">
        <v>38</v>
      </c>
      <c r="M19" s="296">
        <v>0</v>
      </c>
      <c r="N19" s="296">
        <f>L19-M19</f>
        <v>38</v>
      </c>
      <c r="O19" s="296">
        <f>$F19*N19</f>
        <v>-76000</v>
      </c>
      <c r="P19" s="297">
        <f>O19/1000000</f>
        <v>-0.076</v>
      </c>
      <c r="Q19" s="391" t="s">
        <v>486</v>
      </c>
    </row>
    <row r="20" spans="1:17" ht="15.75" customHeight="1">
      <c r="A20" s="243"/>
      <c r="B20" s="299"/>
      <c r="C20" s="291"/>
      <c r="D20" s="302"/>
      <c r="E20" s="284"/>
      <c r="F20" s="291"/>
      <c r="G20" s="295"/>
      <c r="H20" s="296"/>
      <c r="I20" s="296"/>
      <c r="J20" s="296"/>
      <c r="K20" s="297"/>
      <c r="L20" s="295"/>
      <c r="M20" s="296"/>
      <c r="N20" s="296"/>
      <c r="O20" s="296"/>
      <c r="P20" s="297"/>
      <c r="Q20" s="391"/>
    </row>
    <row r="21" spans="1:17" ht="16.5" customHeight="1">
      <c r="A21" s="243"/>
      <c r="B21" s="300" t="s">
        <v>20</v>
      </c>
      <c r="C21" s="291"/>
      <c r="D21" s="303"/>
      <c r="E21" s="284"/>
      <c r="F21" s="291"/>
      <c r="G21" s="295"/>
      <c r="H21" s="296"/>
      <c r="I21" s="296"/>
      <c r="J21" s="296"/>
      <c r="K21" s="297"/>
      <c r="L21" s="295"/>
      <c r="M21" s="296"/>
      <c r="N21" s="296"/>
      <c r="O21" s="296"/>
      <c r="P21" s="297"/>
      <c r="Q21" s="391"/>
    </row>
    <row r="22" spans="1:17" ht="14.25" customHeight="1">
      <c r="A22" s="243">
        <v>7</v>
      </c>
      <c r="B22" s="299" t="s">
        <v>446</v>
      </c>
      <c r="C22" s="291">
        <v>4864964</v>
      </c>
      <c r="D22" s="302" t="s">
        <v>12</v>
      </c>
      <c r="E22" s="284" t="s">
        <v>305</v>
      </c>
      <c r="F22" s="291">
        <v>-1000</v>
      </c>
      <c r="G22" s="295">
        <v>28784</v>
      </c>
      <c r="H22" s="296">
        <v>26174</v>
      </c>
      <c r="I22" s="296">
        <f>G22-H22</f>
        <v>2610</v>
      </c>
      <c r="J22" s="296">
        <f>$F22*I22</f>
        <v>-2610000</v>
      </c>
      <c r="K22" s="297">
        <f>J22/1000000</f>
        <v>-2.61</v>
      </c>
      <c r="L22" s="295">
        <v>999665</v>
      </c>
      <c r="M22" s="296">
        <v>999665</v>
      </c>
      <c r="N22" s="296">
        <f>L22-M22</f>
        <v>0</v>
      </c>
      <c r="O22" s="296">
        <f>$F22*N22</f>
        <v>0</v>
      </c>
      <c r="P22" s="297">
        <f>O22/1000000</f>
        <v>0</v>
      </c>
      <c r="Q22" s="391"/>
    </row>
    <row r="23" spans="1:17" ht="13.5" customHeight="1">
      <c r="A23" s="243">
        <v>8</v>
      </c>
      <c r="B23" s="299" t="s">
        <v>15</v>
      </c>
      <c r="C23" s="291">
        <v>4865022</v>
      </c>
      <c r="D23" s="302" t="s">
        <v>12</v>
      </c>
      <c r="E23" s="284" t="s">
        <v>305</v>
      </c>
      <c r="F23" s="291">
        <v>-1000</v>
      </c>
      <c r="G23" s="295">
        <v>38086</v>
      </c>
      <c r="H23" s="296">
        <v>35712</v>
      </c>
      <c r="I23" s="296">
        <f>G23-H23</f>
        <v>2374</v>
      </c>
      <c r="J23" s="296">
        <f>$F23*I23</f>
        <v>-2374000</v>
      </c>
      <c r="K23" s="297">
        <f>J23/1000000</f>
        <v>-2.374</v>
      </c>
      <c r="L23" s="295">
        <v>997783</v>
      </c>
      <c r="M23" s="296">
        <v>997782</v>
      </c>
      <c r="N23" s="296">
        <f>L23-M23</f>
        <v>1</v>
      </c>
      <c r="O23" s="296">
        <f>$F23*N23</f>
        <v>-1000</v>
      </c>
      <c r="P23" s="297">
        <f>O23/1000000</f>
        <v>-0.001</v>
      </c>
      <c r="Q23" s="399"/>
    </row>
    <row r="24" spans="1:17" ht="14.25" customHeight="1">
      <c r="A24" s="243">
        <v>9</v>
      </c>
      <c r="B24" s="299" t="s">
        <v>21</v>
      </c>
      <c r="C24" s="291">
        <v>4864997</v>
      </c>
      <c r="D24" s="302" t="s">
        <v>12</v>
      </c>
      <c r="E24" s="284" t="s">
        <v>305</v>
      </c>
      <c r="F24" s="291">
        <v>-1000</v>
      </c>
      <c r="G24" s="295">
        <v>30224</v>
      </c>
      <c r="H24" s="296">
        <v>29912</v>
      </c>
      <c r="I24" s="296">
        <f>G24-H24</f>
        <v>312</v>
      </c>
      <c r="J24" s="296">
        <f>$F24*I24</f>
        <v>-312000</v>
      </c>
      <c r="K24" s="297">
        <f>J24/1000000</f>
        <v>-0.312</v>
      </c>
      <c r="L24" s="295">
        <v>996598</v>
      </c>
      <c r="M24" s="296">
        <v>996596</v>
      </c>
      <c r="N24" s="296">
        <f>L24-M24</f>
        <v>2</v>
      </c>
      <c r="O24" s="296">
        <f>$F24*N24</f>
        <v>-2000</v>
      </c>
      <c r="P24" s="297">
        <f>O24/1000000</f>
        <v>-0.002</v>
      </c>
      <c r="Q24" s="398"/>
    </row>
    <row r="25" spans="1:17" ht="13.5" customHeight="1">
      <c r="A25" s="243">
        <v>10</v>
      </c>
      <c r="B25" s="299" t="s">
        <v>22</v>
      </c>
      <c r="C25" s="291">
        <v>5295166</v>
      </c>
      <c r="D25" s="302" t="s">
        <v>12</v>
      </c>
      <c r="E25" s="284" t="s">
        <v>305</v>
      </c>
      <c r="F25" s="291">
        <v>-500</v>
      </c>
      <c r="G25" s="295">
        <v>14292</v>
      </c>
      <c r="H25" s="296">
        <v>14312</v>
      </c>
      <c r="I25" s="296">
        <f>G25-H25</f>
        <v>-20</v>
      </c>
      <c r="J25" s="296">
        <f>$F25*I25</f>
        <v>10000</v>
      </c>
      <c r="K25" s="297">
        <f>J25/1000000</f>
        <v>0.01</v>
      </c>
      <c r="L25" s="295">
        <v>812841</v>
      </c>
      <c r="M25" s="296">
        <v>812805</v>
      </c>
      <c r="N25" s="296">
        <f>L25-M25</f>
        <v>36</v>
      </c>
      <c r="O25" s="296">
        <f>$F25*N25</f>
        <v>-18000</v>
      </c>
      <c r="P25" s="297">
        <f>O25/1000000</f>
        <v>-0.018</v>
      </c>
      <c r="Q25" s="391"/>
    </row>
    <row r="26" spans="1:17" ht="15.75" customHeight="1">
      <c r="A26" s="243"/>
      <c r="B26" s="300" t="s">
        <v>23</v>
      </c>
      <c r="C26" s="291"/>
      <c r="D26" s="303"/>
      <c r="E26" s="284"/>
      <c r="F26" s="291"/>
      <c r="G26" s="295"/>
      <c r="H26" s="296"/>
      <c r="I26" s="296"/>
      <c r="J26" s="296"/>
      <c r="K26" s="297"/>
      <c r="L26" s="295"/>
      <c r="M26" s="296"/>
      <c r="N26" s="296"/>
      <c r="O26" s="296"/>
      <c r="P26" s="297"/>
      <c r="Q26" s="391"/>
    </row>
    <row r="27" spans="1:17" ht="15.75" customHeight="1">
      <c r="A27" s="243">
        <v>11</v>
      </c>
      <c r="B27" s="299" t="s">
        <v>14</v>
      </c>
      <c r="C27" s="291">
        <v>4864930</v>
      </c>
      <c r="D27" s="302" t="s">
        <v>12</v>
      </c>
      <c r="E27" s="284" t="s">
        <v>305</v>
      </c>
      <c r="F27" s="291">
        <v>-1000</v>
      </c>
      <c r="G27" s="295">
        <v>9579</v>
      </c>
      <c r="H27" s="296">
        <v>8515</v>
      </c>
      <c r="I27" s="296">
        <f aca="true" t="shared" si="0" ref="I27:I32">G27-H27</f>
        <v>1064</v>
      </c>
      <c r="J27" s="296">
        <f aca="true" t="shared" si="1" ref="J27:J32">$F27*I27</f>
        <v>-1064000</v>
      </c>
      <c r="K27" s="297">
        <f aca="true" t="shared" si="2" ref="K27:K32">J27/1000000</f>
        <v>-1.064</v>
      </c>
      <c r="L27" s="295">
        <v>998342</v>
      </c>
      <c r="M27" s="296">
        <v>998342</v>
      </c>
      <c r="N27" s="296">
        <f aca="true" t="shared" si="3" ref="N27:N32">L27-M27</f>
        <v>0</v>
      </c>
      <c r="O27" s="296">
        <f aca="true" t="shared" si="4" ref="O27:O32">$F27*N27</f>
        <v>0</v>
      </c>
      <c r="P27" s="297">
        <f aca="true" t="shared" si="5" ref="P27:P32">O27/1000000</f>
        <v>0</v>
      </c>
      <c r="Q27" s="399"/>
    </row>
    <row r="28" spans="1:17" ht="15.75" customHeight="1">
      <c r="A28" s="243">
        <v>12</v>
      </c>
      <c r="B28" s="299" t="s">
        <v>24</v>
      </c>
      <c r="C28" s="291">
        <v>4864917</v>
      </c>
      <c r="D28" s="302" t="s">
        <v>12</v>
      </c>
      <c r="E28" s="284" t="s">
        <v>305</v>
      </c>
      <c r="F28" s="291">
        <v>-1000</v>
      </c>
      <c r="G28" s="295">
        <v>20681</v>
      </c>
      <c r="H28" s="296">
        <v>15863</v>
      </c>
      <c r="I28" s="296">
        <f>G28-H28</f>
        <v>4818</v>
      </c>
      <c r="J28" s="296">
        <f>$F28*I28</f>
        <v>-4818000</v>
      </c>
      <c r="K28" s="297">
        <f>J28/1000000</f>
        <v>-4.818</v>
      </c>
      <c r="L28" s="295">
        <v>999999</v>
      </c>
      <c r="M28" s="296">
        <v>999999</v>
      </c>
      <c r="N28" s="296">
        <f>L28-M28</f>
        <v>0</v>
      </c>
      <c r="O28" s="296">
        <f>$F28*N28</f>
        <v>0</v>
      </c>
      <c r="P28" s="297">
        <f>O28/1000000</f>
        <v>0</v>
      </c>
      <c r="Q28" s="399"/>
    </row>
    <row r="29" spans="1:17" ht="16.5">
      <c r="A29" s="243">
        <v>13</v>
      </c>
      <c r="B29" s="299" t="s">
        <v>21</v>
      </c>
      <c r="C29" s="291">
        <v>4864922</v>
      </c>
      <c r="D29" s="302" t="s">
        <v>12</v>
      </c>
      <c r="E29" s="284" t="s">
        <v>305</v>
      </c>
      <c r="F29" s="291">
        <v>-1000</v>
      </c>
      <c r="G29" s="295">
        <v>61636</v>
      </c>
      <c r="H29" s="296">
        <v>60098</v>
      </c>
      <c r="I29" s="296">
        <f t="shared" si="0"/>
        <v>1538</v>
      </c>
      <c r="J29" s="296">
        <f t="shared" si="1"/>
        <v>-1538000</v>
      </c>
      <c r="K29" s="297">
        <f t="shared" si="2"/>
        <v>-1.538</v>
      </c>
      <c r="L29" s="295">
        <v>996471</v>
      </c>
      <c r="M29" s="296">
        <v>996471</v>
      </c>
      <c r="N29" s="296">
        <f t="shared" si="3"/>
        <v>0</v>
      </c>
      <c r="O29" s="296">
        <f t="shared" si="4"/>
        <v>0</v>
      </c>
      <c r="P29" s="297">
        <f t="shared" si="5"/>
        <v>0</v>
      </c>
      <c r="Q29" s="398"/>
    </row>
    <row r="30" spans="1:17" ht="16.5">
      <c r="A30" s="243">
        <v>14</v>
      </c>
      <c r="B30" s="299" t="s">
        <v>22</v>
      </c>
      <c r="C30" s="291">
        <v>40001535</v>
      </c>
      <c r="D30" s="302" t="s">
        <v>12</v>
      </c>
      <c r="E30" s="284" t="s">
        <v>305</v>
      </c>
      <c r="F30" s="291">
        <v>-1</v>
      </c>
      <c r="G30" s="295">
        <v>30877</v>
      </c>
      <c r="H30" s="296">
        <v>30877</v>
      </c>
      <c r="I30" s="296">
        <f t="shared" si="0"/>
        <v>0</v>
      </c>
      <c r="J30" s="296">
        <f t="shared" si="1"/>
        <v>0</v>
      </c>
      <c r="K30" s="297">
        <f>J30/1000</f>
        <v>0</v>
      </c>
      <c r="L30" s="295">
        <v>99999712</v>
      </c>
      <c r="M30" s="296">
        <v>99999712</v>
      </c>
      <c r="N30" s="296">
        <f t="shared" si="3"/>
        <v>0</v>
      </c>
      <c r="O30" s="296">
        <f t="shared" si="4"/>
        <v>0</v>
      </c>
      <c r="P30" s="297">
        <f>O30/1000</f>
        <v>0</v>
      </c>
      <c r="Q30" s="398"/>
    </row>
    <row r="31" spans="1:17" ht="18.75" customHeight="1">
      <c r="A31" s="243">
        <v>15</v>
      </c>
      <c r="B31" s="299" t="s">
        <v>428</v>
      </c>
      <c r="C31" s="291">
        <v>4902494</v>
      </c>
      <c r="D31" s="302" t="s">
        <v>12</v>
      </c>
      <c r="E31" s="284" t="s">
        <v>305</v>
      </c>
      <c r="F31" s="291">
        <v>1000</v>
      </c>
      <c r="G31" s="295">
        <v>693260</v>
      </c>
      <c r="H31" s="296">
        <v>696595</v>
      </c>
      <c r="I31" s="296">
        <f t="shared" si="0"/>
        <v>-3335</v>
      </c>
      <c r="J31" s="296">
        <f t="shared" si="1"/>
        <v>-3335000</v>
      </c>
      <c r="K31" s="297">
        <f t="shared" si="2"/>
        <v>-3.335</v>
      </c>
      <c r="L31" s="295">
        <v>999745</v>
      </c>
      <c r="M31" s="296">
        <v>999745</v>
      </c>
      <c r="N31" s="296">
        <f t="shared" si="3"/>
        <v>0</v>
      </c>
      <c r="O31" s="296">
        <f t="shared" si="4"/>
        <v>0</v>
      </c>
      <c r="P31" s="297">
        <f t="shared" si="5"/>
        <v>0</v>
      </c>
      <c r="Q31" s="391"/>
    </row>
    <row r="32" spans="1:17" ht="18.75" customHeight="1">
      <c r="A32" s="243">
        <v>16</v>
      </c>
      <c r="B32" s="299" t="s">
        <v>427</v>
      </c>
      <c r="C32" s="291">
        <v>4902484</v>
      </c>
      <c r="D32" s="302" t="s">
        <v>12</v>
      </c>
      <c r="E32" s="284" t="s">
        <v>305</v>
      </c>
      <c r="F32" s="291">
        <v>500</v>
      </c>
      <c r="G32" s="295">
        <v>738612</v>
      </c>
      <c r="H32" s="296">
        <v>748039</v>
      </c>
      <c r="I32" s="296">
        <f t="shared" si="0"/>
        <v>-9427</v>
      </c>
      <c r="J32" s="296">
        <f t="shared" si="1"/>
        <v>-4713500</v>
      </c>
      <c r="K32" s="297">
        <f t="shared" si="2"/>
        <v>-4.7135</v>
      </c>
      <c r="L32" s="295">
        <v>999988</v>
      </c>
      <c r="M32" s="296">
        <v>999988</v>
      </c>
      <c r="N32" s="296">
        <f t="shared" si="3"/>
        <v>0</v>
      </c>
      <c r="O32" s="296">
        <f t="shared" si="4"/>
        <v>0</v>
      </c>
      <c r="P32" s="297">
        <f t="shared" si="5"/>
        <v>0</v>
      </c>
      <c r="Q32" s="391"/>
    </row>
    <row r="33" spans="1:17" ht="18.75" customHeight="1">
      <c r="A33" s="243"/>
      <c r="B33" s="300" t="s">
        <v>394</v>
      </c>
      <c r="C33" s="291"/>
      <c r="D33" s="302"/>
      <c r="E33" s="284"/>
      <c r="F33" s="291"/>
      <c r="G33" s="295"/>
      <c r="H33" s="296"/>
      <c r="I33" s="296"/>
      <c r="J33" s="296"/>
      <c r="K33" s="297"/>
      <c r="L33" s="295"/>
      <c r="M33" s="296"/>
      <c r="N33" s="296"/>
      <c r="O33" s="296"/>
      <c r="P33" s="297"/>
      <c r="Q33" s="391"/>
    </row>
    <row r="34" spans="1:17" ht="15.75" customHeight="1">
      <c r="A34" s="243">
        <v>17</v>
      </c>
      <c r="B34" s="299" t="s">
        <v>14</v>
      </c>
      <c r="C34" s="291">
        <v>4864963</v>
      </c>
      <c r="D34" s="302" t="s">
        <v>12</v>
      </c>
      <c r="E34" s="284" t="s">
        <v>305</v>
      </c>
      <c r="F34" s="291">
        <v>-1000</v>
      </c>
      <c r="G34" s="295">
        <v>15836</v>
      </c>
      <c r="H34" s="296">
        <v>15763</v>
      </c>
      <c r="I34" s="296">
        <f>G34-H34</f>
        <v>73</v>
      </c>
      <c r="J34" s="296">
        <f>$F34*I34</f>
        <v>-73000</v>
      </c>
      <c r="K34" s="297">
        <f>J34/1000000</f>
        <v>-0.073</v>
      </c>
      <c r="L34" s="295">
        <v>997974</v>
      </c>
      <c r="M34" s="296">
        <v>998008</v>
      </c>
      <c r="N34" s="296">
        <f>L34-M34</f>
        <v>-34</v>
      </c>
      <c r="O34" s="296">
        <f>$F34*N34</f>
        <v>34000</v>
      </c>
      <c r="P34" s="297">
        <f>O34/1000000</f>
        <v>0.034</v>
      </c>
      <c r="Q34" s="391"/>
    </row>
    <row r="35" spans="1:17" ht="15.75" customHeight="1">
      <c r="A35" s="243">
        <v>18</v>
      </c>
      <c r="B35" s="299" t="s">
        <v>15</v>
      </c>
      <c r="C35" s="291">
        <v>5128462</v>
      </c>
      <c r="D35" s="302" t="s">
        <v>12</v>
      </c>
      <c r="E35" s="284" t="s">
        <v>305</v>
      </c>
      <c r="F35" s="291">
        <v>-500</v>
      </c>
      <c r="G35" s="295">
        <v>81728</v>
      </c>
      <c r="H35" s="296">
        <v>81313</v>
      </c>
      <c r="I35" s="296">
        <f>G35-H35</f>
        <v>415</v>
      </c>
      <c r="J35" s="296">
        <f>$F35*I35</f>
        <v>-207500</v>
      </c>
      <c r="K35" s="297">
        <f>J35/1000000</f>
        <v>-0.2075</v>
      </c>
      <c r="L35" s="295">
        <v>210</v>
      </c>
      <c r="M35" s="296">
        <v>183</v>
      </c>
      <c r="N35" s="296">
        <f>L35-M35</f>
        <v>27</v>
      </c>
      <c r="O35" s="296">
        <f>$F35*N35</f>
        <v>-13500</v>
      </c>
      <c r="P35" s="297">
        <f>O35/1000000</f>
        <v>-0.0135</v>
      </c>
      <c r="Q35" s="391"/>
    </row>
    <row r="36" spans="1:17" ht="15.75" customHeight="1">
      <c r="A36" s="243">
        <v>19</v>
      </c>
      <c r="B36" s="299" t="s">
        <v>16</v>
      </c>
      <c r="C36" s="291">
        <v>4865052</v>
      </c>
      <c r="D36" s="302" t="s">
        <v>12</v>
      </c>
      <c r="E36" s="284" t="s">
        <v>305</v>
      </c>
      <c r="F36" s="291">
        <v>-1000</v>
      </c>
      <c r="G36" s="295">
        <v>62358</v>
      </c>
      <c r="H36" s="296">
        <v>62239</v>
      </c>
      <c r="I36" s="296">
        <f>G36-H36</f>
        <v>119</v>
      </c>
      <c r="J36" s="296">
        <f>$F36*I36</f>
        <v>-119000</v>
      </c>
      <c r="K36" s="297">
        <f>J36/1000000</f>
        <v>-0.119</v>
      </c>
      <c r="L36" s="295">
        <v>999349</v>
      </c>
      <c r="M36" s="296">
        <v>999282</v>
      </c>
      <c r="N36" s="296">
        <f>L36-M36</f>
        <v>67</v>
      </c>
      <c r="O36" s="296">
        <f>$F36*N36</f>
        <v>-67000</v>
      </c>
      <c r="P36" s="297">
        <f>O36/1000000</f>
        <v>-0.067</v>
      </c>
      <c r="Q36" s="391"/>
    </row>
    <row r="37" spans="1:17" ht="15.75" customHeight="1">
      <c r="A37" s="243"/>
      <c r="B37" s="300" t="s">
        <v>25</v>
      </c>
      <c r="C37" s="291"/>
      <c r="D37" s="303"/>
      <c r="E37" s="284"/>
      <c r="F37" s="291"/>
      <c r="G37" s="295"/>
      <c r="H37" s="296"/>
      <c r="I37" s="296"/>
      <c r="J37" s="296"/>
      <c r="K37" s="297"/>
      <c r="L37" s="295"/>
      <c r="M37" s="296"/>
      <c r="N37" s="296"/>
      <c r="O37" s="296"/>
      <c r="P37" s="297"/>
      <c r="Q37" s="391"/>
    </row>
    <row r="38" spans="1:17" ht="15.75" customHeight="1">
      <c r="A38" s="243">
        <v>20</v>
      </c>
      <c r="B38" s="299" t="s">
        <v>389</v>
      </c>
      <c r="C38" s="291">
        <v>4864836</v>
      </c>
      <c r="D38" s="302" t="s">
        <v>12</v>
      </c>
      <c r="E38" s="284" t="s">
        <v>305</v>
      </c>
      <c r="F38" s="291">
        <v>1000</v>
      </c>
      <c r="G38" s="295">
        <v>998624</v>
      </c>
      <c r="H38" s="296">
        <v>998626</v>
      </c>
      <c r="I38" s="296">
        <f aca="true" t="shared" si="6" ref="I38:I44">G38-H38</f>
        <v>-2</v>
      </c>
      <c r="J38" s="296">
        <f aca="true" t="shared" si="7" ref="J38:J44">$F38*I38</f>
        <v>-2000</v>
      </c>
      <c r="K38" s="297">
        <f aca="true" t="shared" si="8" ref="K38:K44">J38/1000000</f>
        <v>-0.002</v>
      </c>
      <c r="L38" s="295">
        <v>986539</v>
      </c>
      <c r="M38" s="296">
        <v>986609</v>
      </c>
      <c r="N38" s="296">
        <f aca="true" t="shared" si="9" ref="N38:N44">L38-M38</f>
        <v>-70</v>
      </c>
      <c r="O38" s="296">
        <f aca="true" t="shared" si="10" ref="O38:O44">$F38*N38</f>
        <v>-70000</v>
      </c>
      <c r="P38" s="297">
        <f aca="true" t="shared" si="11" ref="P38:P44">O38/1000000</f>
        <v>-0.07</v>
      </c>
      <c r="Q38" s="412"/>
    </row>
    <row r="39" spans="1:17" ht="15.75" customHeight="1">
      <c r="A39" s="243">
        <v>21</v>
      </c>
      <c r="B39" s="299" t="s">
        <v>26</v>
      </c>
      <c r="C39" s="291">
        <v>4865182</v>
      </c>
      <c r="D39" s="302" t="s">
        <v>12</v>
      </c>
      <c r="E39" s="284" t="s">
        <v>305</v>
      </c>
      <c r="F39" s="291">
        <v>4000</v>
      </c>
      <c r="G39" s="295">
        <v>999569</v>
      </c>
      <c r="H39" s="296">
        <v>999570</v>
      </c>
      <c r="I39" s="296">
        <f t="shared" si="6"/>
        <v>-1</v>
      </c>
      <c r="J39" s="296">
        <f t="shared" si="7"/>
        <v>-4000</v>
      </c>
      <c r="K39" s="297">
        <f t="shared" si="8"/>
        <v>-0.004</v>
      </c>
      <c r="L39" s="295">
        <v>999627</v>
      </c>
      <c r="M39" s="296">
        <v>999633</v>
      </c>
      <c r="N39" s="296">
        <f t="shared" si="9"/>
        <v>-6</v>
      </c>
      <c r="O39" s="296">
        <f t="shared" si="10"/>
        <v>-24000</v>
      </c>
      <c r="P39" s="297">
        <f t="shared" si="11"/>
        <v>-0.024</v>
      </c>
      <c r="Q39" s="391"/>
    </row>
    <row r="40" spans="1:17" ht="15.75" customHeight="1">
      <c r="A40" s="243">
        <v>22</v>
      </c>
      <c r="B40" s="299" t="s">
        <v>27</v>
      </c>
      <c r="C40" s="291">
        <v>4864880</v>
      </c>
      <c r="D40" s="302" t="s">
        <v>12</v>
      </c>
      <c r="E40" s="284" t="s">
        <v>305</v>
      </c>
      <c r="F40" s="291">
        <v>500</v>
      </c>
      <c r="G40" s="295">
        <v>1965</v>
      </c>
      <c r="H40" s="296">
        <v>1967</v>
      </c>
      <c r="I40" s="296">
        <f t="shared" si="6"/>
        <v>-2</v>
      </c>
      <c r="J40" s="296">
        <f t="shared" si="7"/>
        <v>-1000</v>
      </c>
      <c r="K40" s="297">
        <f t="shared" si="8"/>
        <v>-0.001</v>
      </c>
      <c r="L40" s="295">
        <v>16982</v>
      </c>
      <c r="M40" s="296">
        <v>16983</v>
      </c>
      <c r="N40" s="296">
        <f t="shared" si="9"/>
        <v>-1</v>
      </c>
      <c r="O40" s="296">
        <f t="shared" si="10"/>
        <v>-500</v>
      </c>
      <c r="P40" s="297">
        <f t="shared" si="11"/>
        <v>-0.0005</v>
      </c>
      <c r="Q40" s="391"/>
    </row>
    <row r="41" spans="1:17" ht="15.75" customHeight="1">
      <c r="A41" s="243">
        <v>23</v>
      </c>
      <c r="B41" s="299" t="s">
        <v>28</v>
      </c>
      <c r="C41" s="291">
        <v>5295128</v>
      </c>
      <c r="D41" s="302" t="s">
        <v>12</v>
      </c>
      <c r="E41" s="284" t="s">
        <v>305</v>
      </c>
      <c r="F41" s="291">
        <v>50</v>
      </c>
      <c r="G41" s="295">
        <v>91818</v>
      </c>
      <c r="H41" s="296">
        <v>91524</v>
      </c>
      <c r="I41" s="296">
        <f t="shared" si="6"/>
        <v>294</v>
      </c>
      <c r="J41" s="296">
        <f t="shared" si="7"/>
        <v>14700</v>
      </c>
      <c r="K41" s="297">
        <f t="shared" si="8"/>
        <v>0.0147</v>
      </c>
      <c r="L41" s="295">
        <v>421277</v>
      </c>
      <c r="M41" s="296">
        <v>421269</v>
      </c>
      <c r="N41" s="296">
        <f t="shared" si="9"/>
        <v>8</v>
      </c>
      <c r="O41" s="296">
        <f t="shared" si="10"/>
        <v>400</v>
      </c>
      <c r="P41" s="297">
        <f t="shared" si="11"/>
        <v>0.0004</v>
      </c>
      <c r="Q41" s="391"/>
    </row>
    <row r="42" spans="1:17" ht="15.75" customHeight="1">
      <c r="A42" s="243">
        <v>24</v>
      </c>
      <c r="B42" s="299" t="s">
        <v>29</v>
      </c>
      <c r="C42" s="291">
        <v>4864865</v>
      </c>
      <c r="D42" s="302" t="s">
        <v>12</v>
      </c>
      <c r="E42" s="284" t="s">
        <v>305</v>
      </c>
      <c r="F42" s="291">
        <v>1000</v>
      </c>
      <c r="G42" s="295">
        <v>998485</v>
      </c>
      <c r="H42" s="296">
        <v>998494</v>
      </c>
      <c r="I42" s="296">
        <f t="shared" si="6"/>
        <v>-9</v>
      </c>
      <c r="J42" s="296">
        <f t="shared" si="7"/>
        <v>-9000</v>
      </c>
      <c r="K42" s="297">
        <f t="shared" si="8"/>
        <v>-0.009</v>
      </c>
      <c r="L42" s="295">
        <v>993099</v>
      </c>
      <c r="M42" s="296">
        <v>993118</v>
      </c>
      <c r="N42" s="296">
        <f t="shared" si="9"/>
        <v>-19</v>
      </c>
      <c r="O42" s="296">
        <f t="shared" si="10"/>
        <v>-19000</v>
      </c>
      <c r="P42" s="297">
        <f t="shared" si="11"/>
        <v>-0.019</v>
      </c>
      <c r="Q42" s="399"/>
    </row>
    <row r="43" spans="1:17" ht="15.75" customHeight="1">
      <c r="A43" s="243">
        <v>25</v>
      </c>
      <c r="B43" s="299" t="s">
        <v>331</v>
      </c>
      <c r="C43" s="291">
        <v>4865117</v>
      </c>
      <c r="D43" s="302" t="s">
        <v>12</v>
      </c>
      <c r="E43" s="284" t="s">
        <v>305</v>
      </c>
      <c r="F43" s="734">
        <v>1333.333</v>
      </c>
      <c r="G43" s="295">
        <v>999993</v>
      </c>
      <c r="H43" s="296">
        <v>999993</v>
      </c>
      <c r="I43" s="296">
        <f t="shared" si="6"/>
        <v>0</v>
      </c>
      <c r="J43" s="296">
        <f t="shared" si="7"/>
        <v>0</v>
      </c>
      <c r="K43" s="297">
        <f t="shared" si="8"/>
        <v>0</v>
      </c>
      <c r="L43" s="295">
        <v>998963</v>
      </c>
      <c r="M43" s="296">
        <v>999168</v>
      </c>
      <c r="N43" s="296">
        <f t="shared" si="9"/>
        <v>-205</v>
      </c>
      <c r="O43" s="296">
        <f t="shared" si="10"/>
        <v>-273333.265</v>
      </c>
      <c r="P43" s="297">
        <f t="shared" si="11"/>
        <v>-0.273333265</v>
      </c>
      <c r="Q43" s="591"/>
    </row>
    <row r="44" spans="1:17" ht="15.75" customHeight="1">
      <c r="A44" s="243">
        <v>26</v>
      </c>
      <c r="B44" s="299" t="s">
        <v>371</v>
      </c>
      <c r="C44" s="291">
        <v>4864846</v>
      </c>
      <c r="D44" s="302" t="s">
        <v>12</v>
      </c>
      <c r="E44" s="284" t="s">
        <v>305</v>
      </c>
      <c r="F44" s="291">
        <v>1000</v>
      </c>
      <c r="G44" s="295">
        <v>999842</v>
      </c>
      <c r="H44" s="296">
        <v>999882</v>
      </c>
      <c r="I44" s="296">
        <f t="shared" si="6"/>
        <v>-40</v>
      </c>
      <c r="J44" s="296">
        <f t="shared" si="7"/>
        <v>-40000</v>
      </c>
      <c r="K44" s="297">
        <f t="shared" si="8"/>
        <v>-0.04</v>
      </c>
      <c r="L44" s="295">
        <v>999979</v>
      </c>
      <c r="M44" s="296">
        <v>999980</v>
      </c>
      <c r="N44" s="296">
        <f t="shared" si="9"/>
        <v>-1</v>
      </c>
      <c r="O44" s="296">
        <f t="shared" si="10"/>
        <v>-1000</v>
      </c>
      <c r="P44" s="297">
        <f t="shared" si="11"/>
        <v>-0.001</v>
      </c>
      <c r="Q44" s="398"/>
    </row>
    <row r="45" spans="1:17" ht="15.75" customHeight="1">
      <c r="A45" s="243"/>
      <c r="B45" s="301" t="s">
        <v>30</v>
      </c>
      <c r="C45" s="291"/>
      <c r="D45" s="302"/>
      <c r="E45" s="284"/>
      <c r="F45" s="291"/>
      <c r="G45" s="295"/>
      <c r="H45" s="296"/>
      <c r="I45" s="296"/>
      <c r="J45" s="296"/>
      <c r="K45" s="297"/>
      <c r="L45" s="295"/>
      <c r="M45" s="296"/>
      <c r="N45" s="296"/>
      <c r="O45" s="296"/>
      <c r="P45" s="297"/>
      <c r="Q45" s="391"/>
    </row>
    <row r="46" spans="1:17" ht="13.5" customHeight="1">
      <c r="A46" s="243">
        <v>27</v>
      </c>
      <c r="B46" s="299" t="s">
        <v>328</v>
      </c>
      <c r="C46" s="291">
        <v>5128473</v>
      </c>
      <c r="D46" s="302" t="s">
        <v>12</v>
      </c>
      <c r="E46" s="284" t="s">
        <v>305</v>
      </c>
      <c r="F46" s="291">
        <v>1000</v>
      </c>
      <c r="G46" s="295">
        <v>979386</v>
      </c>
      <c r="H46" s="296">
        <v>981182</v>
      </c>
      <c r="I46" s="296">
        <f>G46-H46</f>
        <v>-1796</v>
      </c>
      <c r="J46" s="296">
        <f>$F46*I46</f>
        <v>-1796000</v>
      </c>
      <c r="K46" s="297">
        <f>J46/1000000</f>
        <v>-1.796</v>
      </c>
      <c r="L46" s="295">
        <v>997857</v>
      </c>
      <c r="M46" s="296">
        <v>997857</v>
      </c>
      <c r="N46" s="296">
        <f>L46-M46</f>
        <v>0</v>
      </c>
      <c r="O46" s="296">
        <f>$F46*N46</f>
        <v>0</v>
      </c>
      <c r="P46" s="297">
        <f>O46/1000000</f>
        <v>0</v>
      </c>
      <c r="Q46" s="398"/>
    </row>
    <row r="47" spans="1:17" ht="13.5" customHeight="1">
      <c r="A47" s="243">
        <v>28</v>
      </c>
      <c r="B47" s="299" t="s">
        <v>329</v>
      </c>
      <c r="C47" s="291">
        <v>4902482</v>
      </c>
      <c r="D47" s="302" t="s">
        <v>12</v>
      </c>
      <c r="E47" s="284" t="s">
        <v>305</v>
      </c>
      <c r="F47" s="291">
        <v>500</v>
      </c>
      <c r="G47" s="295">
        <v>889849</v>
      </c>
      <c r="H47" s="296">
        <v>891281</v>
      </c>
      <c r="I47" s="296">
        <f>G47-H47</f>
        <v>-1432</v>
      </c>
      <c r="J47" s="296">
        <f>$F47*I47</f>
        <v>-716000</v>
      </c>
      <c r="K47" s="297">
        <f>J47/1000000</f>
        <v>-0.716</v>
      </c>
      <c r="L47" s="295">
        <v>999244</v>
      </c>
      <c r="M47" s="296">
        <v>999244</v>
      </c>
      <c r="N47" s="296">
        <f>L47-M47</f>
        <v>0</v>
      </c>
      <c r="O47" s="296">
        <f>$F47*N47</f>
        <v>0</v>
      </c>
      <c r="P47" s="297">
        <f>O47/1000000</f>
        <v>0</v>
      </c>
      <c r="Q47" s="398"/>
    </row>
    <row r="48" spans="1:17" ht="13.5" customHeight="1">
      <c r="A48" s="243">
        <v>29</v>
      </c>
      <c r="B48" s="299" t="s">
        <v>31</v>
      </c>
      <c r="C48" s="291">
        <v>4864791</v>
      </c>
      <c r="D48" s="302" t="s">
        <v>12</v>
      </c>
      <c r="E48" s="284" t="s">
        <v>305</v>
      </c>
      <c r="F48" s="291">
        <v>266.67</v>
      </c>
      <c r="G48" s="295">
        <v>991661</v>
      </c>
      <c r="H48" s="296">
        <v>991758</v>
      </c>
      <c r="I48" s="244">
        <f>G48-H48</f>
        <v>-97</v>
      </c>
      <c r="J48" s="244">
        <f>$F48*I48</f>
        <v>-25866.99</v>
      </c>
      <c r="K48" s="664">
        <f>J48/1000000</f>
        <v>-0.025866990000000003</v>
      </c>
      <c r="L48" s="295">
        <v>403</v>
      </c>
      <c r="M48" s="296">
        <v>403</v>
      </c>
      <c r="N48" s="244">
        <f>L48-M48</f>
        <v>0</v>
      </c>
      <c r="O48" s="244">
        <f>$F48*N48</f>
        <v>0</v>
      </c>
      <c r="P48" s="664">
        <f>O48/1000000</f>
        <v>0</v>
      </c>
      <c r="Q48" s="412"/>
    </row>
    <row r="49" spans="1:17" ht="13.5" customHeight="1">
      <c r="A49" s="243">
        <v>30</v>
      </c>
      <c r="B49" s="299" t="s">
        <v>32</v>
      </c>
      <c r="C49" s="291">
        <v>4865184</v>
      </c>
      <c r="D49" s="302" t="s">
        <v>12</v>
      </c>
      <c r="E49" s="284" t="s">
        <v>305</v>
      </c>
      <c r="F49" s="291">
        <v>2000</v>
      </c>
      <c r="G49" s="295">
        <v>1</v>
      </c>
      <c r="H49" s="296">
        <v>1</v>
      </c>
      <c r="I49" s="296">
        <f>G49-H49</f>
        <v>0</v>
      </c>
      <c r="J49" s="296">
        <f>$F49*I49</f>
        <v>0</v>
      </c>
      <c r="K49" s="297">
        <f>J49/1000000</f>
        <v>0</v>
      </c>
      <c r="L49" s="295">
        <v>31</v>
      </c>
      <c r="M49" s="296">
        <v>26</v>
      </c>
      <c r="N49" s="296">
        <f>L49-M49</f>
        <v>5</v>
      </c>
      <c r="O49" s="296">
        <f>$F49*N49</f>
        <v>10000</v>
      </c>
      <c r="P49" s="297">
        <f>O49/1000000</f>
        <v>0.01</v>
      </c>
      <c r="Q49" s="391"/>
    </row>
    <row r="50" spans="1:17" ht="13.5" customHeight="1">
      <c r="A50" s="243"/>
      <c r="B50" s="300" t="s">
        <v>33</v>
      </c>
      <c r="C50" s="291"/>
      <c r="D50" s="303"/>
      <c r="E50" s="284"/>
      <c r="F50" s="291"/>
      <c r="G50" s="295"/>
      <c r="H50" s="296"/>
      <c r="I50" s="296"/>
      <c r="J50" s="296"/>
      <c r="K50" s="297"/>
      <c r="L50" s="295"/>
      <c r="M50" s="296"/>
      <c r="N50" s="296"/>
      <c r="O50" s="296"/>
      <c r="P50" s="297"/>
      <c r="Q50" s="391"/>
    </row>
    <row r="51" spans="1:17" ht="13.5" customHeight="1">
      <c r="A51" s="243">
        <v>31</v>
      </c>
      <c r="B51" s="299" t="s">
        <v>34</v>
      </c>
      <c r="C51" s="291">
        <v>4865041</v>
      </c>
      <c r="D51" s="302" t="s">
        <v>12</v>
      </c>
      <c r="E51" s="284" t="s">
        <v>305</v>
      </c>
      <c r="F51" s="291">
        <v>-1000</v>
      </c>
      <c r="G51" s="295">
        <v>59871</v>
      </c>
      <c r="H51" s="296">
        <v>59424</v>
      </c>
      <c r="I51" s="296">
        <f>G51-H51</f>
        <v>447</v>
      </c>
      <c r="J51" s="296">
        <f>$F51*I51</f>
        <v>-447000</v>
      </c>
      <c r="K51" s="297">
        <f>J51/1000000</f>
        <v>-0.447</v>
      </c>
      <c r="L51" s="295">
        <v>995667</v>
      </c>
      <c r="M51" s="296">
        <v>995668</v>
      </c>
      <c r="N51" s="296">
        <f>L51-M51</f>
        <v>-1</v>
      </c>
      <c r="O51" s="296">
        <f>$F51*N51</f>
        <v>1000</v>
      </c>
      <c r="P51" s="297">
        <f>O51/1000000</f>
        <v>0.001</v>
      </c>
      <c r="Q51" s="391"/>
    </row>
    <row r="52" spans="1:17" ht="13.5" customHeight="1">
      <c r="A52" s="243">
        <v>32</v>
      </c>
      <c r="B52" s="299" t="s">
        <v>15</v>
      </c>
      <c r="C52" s="291">
        <v>4902499</v>
      </c>
      <c r="D52" s="302" t="s">
        <v>12</v>
      </c>
      <c r="E52" s="284" t="s">
        <v>305</v>
      </c>
      <c r="F52" s="291">
        <v>-1000</v>
      </c>
      <c r="G52" s="295">
        <v>3204</v>
      </c>
      <c r="H52" s="296">
        <v>2490</v>
      </c>
      <c r="I52" s="296">
        <f>G52-H52</f>
        <v>714</v>
      </c>
      <c r="J52" s="296">
        <f>$F52*I52</f>
        <v>-714000</v>
      </c>
      <c r="K52" s="297">
        <f>J52/1000000</f>
        <v>-0.714</v>
      </c>
      <c r="L52" s="295">
        <v>999887</v>
      </c>
      <c r="M52" s="296">
        <v>999883</v>
      </c>
      <c r="N52" s="296">
        <f>L52-M52</f>
        <v>4</v>
      </c>
      <c r="O52" s="296">
        <f>$F52*N52</f>
        <v>-4000</v>
      </c>
      <c r="P52" s="297">
        <f>O52/1000000</f>
        <v>-0.004</v>
      </c>
      <c r="Q52" s="388"/>
    </row>
    <row r="53" spans="1:17" ht="13.5" customHeight="1">
      <c r="A53" s="243">
        <v>33</v>
      </c>
      <c r="B53" s="299" t="s">
        <v>16</v>
      </c>
      <c r="C53" s="291">
        <v>4864788</v>
      </c>
      <c r="D53" s="302" t="s">
        <v>12</v>
      </c>
      <c r="E53" s="284" t="s">
        <v>305</v>
      </c>
      <c r="F53" s="291">
        <v>-2000</v>
      </c>
      <c r="G53" s="295">
        <v>36339</v>
      </c>
      <c r="H53" s="296">
        <v>34710</v>
      </c>
      <c r="I53" s="296">
        <f>G53-H53</f>
        <v>1629</v>
      </c>
      <c r="J53" s="296">
        <f>$F53*I53</f>
        <v>-3258000</v>
      </c>
      <c r="K53" s="297">
        <f>J53/1000000</f>
        <v>-3.258</v>
      </c>
      <c r="L53" s="295">
        <v>999523</v>
      </c>
      <c r="M53" s="296">
        <v>999523</v>
      </c>
      <c r="N53" s="296">
        <f>L53-M53</f>
        <v>0</v>
      </c>
      <c r="O53" s="296">
        <f>$F53*N53</f>
        <v>0</v>
      </c>
      <c r="P53" s="297">
        <f>O53/1000000</f>
        <v>0</v>
      </c>
      <c r="Q53" s="388"/>
    </row>
    <row r="54" spans="1:17" ht="14.25" customHeight="1">
      <c r="A54" s="243"/>
      <c r="B54" s="300" t="s">
        <v>35</v>
      </c>
      <c r="C54" s="291"/>
      <c r="D54" s="303"/>
      <c r="E54" s="284"/>
      <c r="F54" s="291"/>
      <c r="G54" s="295"/>
      <c r="H54" s="296"/>
      <c r="I54" s="296"/>
      <c r="J54" s="296"/>
      <c r="K54" s="297"/>
      <c r="L54" s="295"/>
      <c r="M54" s="296"/>
      <c r="N54" s="296"/>
      <c r="O54" s="296"/>
      <c r="P54" s="297"/>
      <c r="Q54" s="391"/>
    </row>
    <row r="55" spans="1:17" ht="15.75" customHeight="1">
      <c r="A55" s="243">
        <v>34</v>
      </c>
      <c r="B55" s="299" t="s">
        <v>36</v>
      </c>
      <c r="C55" s="291">
        <v>4864911</v>
      </c>
      <c r="D55" s="302" t="s">
        <v>12</v>
      </c>
      <c r="E55" s="284" t="s">
        <v>305</v>
      </c>
      <c r="F55" s="291">
        <v>-1000</v>
      </c>
      <c r="G55" s="295">
        <v>88803</v>
      </c>
      <c r="H55" s="296">
        <v>86405</v>
      </c>
      <c r="I55" s="296">
        <f>G55-H55</f>
        <v>2398</v>
      </c>
      <c r="J55" s="296">
        <f>$F55*I55</f>
        <v>-2398000</v>
      </c>
      <c r="K55" s="297">
        <f>J55/1000000</f>
        <v>-2.398</v>
      </c>
      <c r="L55" s="295">
        <v>995684</v>
      </c>
      <c r="M55" s="296">
        <v>995726</v>
      </c>
      <c r="N55" s="296">
        <f>L55-M55</f>
        <v>-42</v>
      </c>
      <c r="O55" s="296">
        <f>$F55*N55</f>
        <v>42000</v>
      </c>
      <c r="P55" s="297">
        <f>O55/1000000</f>
        <v>0.042</v>
      </c>
      <c r="Q55" s="391"/>
    </row>
    <row r="56" spans="1:17" ht="15.75" customHeight="1">
      <c r="A56" s="243"/>
      <c r="B56" s="300" t="s">
        <v>339</v>
      </c>
      <c r="C56" s="291"/>
      <c r="D56" s="302"/>
      <c r="E56" s="284"/>
      <c r="F56" s="291"/>
      <c r="G56" s="295"/>
      <c r="H56" s="296"/>
      <c r="I56" s="296"/>
      <c r="J56" s="296"/>
      <c r="K56" s="297"/>
      <c r="L56" s="295"/>
      <c r="M56" s="296"/>
      <c r="N56" s="296"/>
      <c r="O56" s="296"/>
      <c r="P56" s="297"/>
      <c r="Q56" s="391"/>
    </row>
    <row r="57" spans="1:17" ht="15.75" customHeight="1">
      <c r="A57" s="243">
        <v>35</v>
      </c>
      <c r="B57" s="299" t="s">
        <v>388</v>
      </c>
      <c r="C57" s="291">
        <v>4864892</v>
      </c>
      <c r="D57" s="302" t="s">
        <v>12</v>
      </c>
      <c r="E57" s="284" t="s">
        <v>305</v>
      </c>
      <c r="F57" s="291">
        <v>-4000</v>
      </c>
      <c r="G57" s="295">
        <v>11050</v>
      </c>
      <c r="H57" s="296">
        <v>9802</v>
      </c>
      <c r="I57" s="296">
        <f>G57-H57</f>
        <v>1248</v>
      </c>
      <c r="J57" s="296">
        <f>$F57*I57</f>
        <v>-4992000</v>
      </c>
      <c r="K57" s="297">
        <f>J57/1000000</f>
        <v>-4.992</v>
      </c>
      <c r="L57" s="295">
        <v>999998</v>
      </c>
      <c r="M57" s="296">
        <v>999998</v>
      </c>
      <c r="N57" s="296">
        <f>L57-M57</f>
        <v>0</v>
      </c>
      <c r="O57" s="296">
        <f>$F57*N57</f>
        <v>0</v>
      </c>
      <c r="P57" s="297">
        <f>O57/1000000</f>
        <v>0</v>
      </c>
      <c r="Q57" s="391"/>
    </row>
    <row r="58" spans="1:17" ht="18.75" customHeight="1">
      <c r="A58" s="243">
        <v>36</v>
      </c>
      <c r="B58" s="299" t="s">
        <v>346</v>
      </c>
      <c r="C58" s="291">
        <v>4864992</v>
      </c>
      <c r="D58" s="302" t="s">
        <v>12</v>
      </c>
      <c r="E58" s="284" t="s">
        <v>305</v>
      </c>
      <c r="F58" s="291">
        <v>-1000</v>
      </c>
      <c r="G58" s="295">
        <v>168137</v>
      </c>
      <c r="H58" s="296">
        <v>165952</v>
      </c>
      <c r="I58" s="296">
        <f>G58-H58</f>
        <v>2185</v>
      </c>
      <c r="J58" s="296">
        <f>$F58*I58</f>
        <v>-2185000</v>
      </c>
      <c r="K58" s="297">
        <f>J58/1000000</f>
        <v>-2.185</v>
      </c>
      <c r="L58" s="295">
        <v>998420</v>
      </c>
      <c r="M58" s="296">
        <v>998421</v>
      </c>
      <c r="N58" s="296">
        <f>L58-M58</f>
        <v>-1</v>
      </c>
      <c r="O58" s="296">
        <f>$F58*N58</f>
        <v>1000</v>
      </c>
      <c r="P58" s="297">
        <f>O58/1000000</f>
        <v>0.001</v>
      </c>
      <c r="Q58" s="646"/>
    </row>
    <row r="59" spans="1:17" ht="15.75" customHeight="1">
      <c r="A59" s="243">
        <v>37</v>
      </c>
      <c r="B59" s="299" t="s">
        <v>340</v>
      </c>
      <c r="C59" s="291">
        <v>4864827</v>
      </c>
      <c r="D59" s="302" t="s">
        <v>12</v>
      </c>
      <c r="E59" s="284" t="s">
        <v>305</v>
      </c>
      <c r="F59" s="291">
        <v>-333.33</v>
      </c>
      <c r="G59" s="295">
        <v>351983</v>
      </c>
      <c r="H59" s="296">
        <v>338830</v>
      </c>
      <c r="I59" s="296">
        <f>G59-H59</f>
        <v>13153</v>
      </c>
      <c r="J59" s="296">
        <f>$F59*I59</f>
        <v>-4384289.49</v>
      </c>
      <c r="K59" s="297">
        <f>J59/1000000</f>
        <v>-4.3842894900000005</v>
      </c>
      <c r="L59" s="295">
        <v>266</v>
      </c>
      <c r="M59" s="296">
        <v>266</v>
      </c>
      <c r="N59" s="296">
        <f>L59-M59</f>
        <v>0</v>
      </c>
      <c r="O59" s="296">
        <f>$F59*N59</f>
        <v>0</v>
      </c>
      <c r="P59" s="297">
        <f>O59/1000000</f>
        <v>0</v>
      </c>
      <c r="Q59" s="646"/>
    </row>
    <row r="60" spans="1:17" ht="15.75" customHeight="1">
      <c r="A60" s="243">
        <v>38</v>
      </c>
      <c r="B60" s="299" t="s">
        <v>451</v>
      </c>
      <c r="C60" s="291">
        <v>5128449</v>
      </c>
      <c r="D60" s="302" t="s">
        <v>12</v>
      </c>
      <c r="E60" s="284" t="s">
        <v>305</v>
      </c>
      <c r="F60" s="291">
        <v>-2000</v>
      </c>
      <c r="G60" s="295">
        <v>45519</v>
      </c>
      <c r="H60" s="296">
        <v>42695</v>
      </c>
      <c r="I60" s="296">
        <f>G60-H60</f>
        <v>2824</v>
      </c>
      <c r="J60" s="296">
        <f>$F60*I60</f>
        <v>-5648000</v>
      </c>
      <c r="K60" s="297">
        <f>J60/1000000</f>
        <v>-5.648</v>
      </c>
      <c r="L60" s="295">
        <v>999993</v>
      </c>
      <c r="M60" s="296">
        <v>999993</v>
      </c>
      <c r="N60" s="296">
        <f>L60-M60</f>
        <v>0</v>
      </c>
      <c r="O60" s="296">
        <f>$F60*N60</f>
        <v>0</v>
      </c>
      <c r="P60" s="297">
        <f>O60/1000000</f>
        <v>0</v>
      </c>
      <c r="Q60" s="646"/>
    </row>
    <row r="61" spans="1:17" ht="15.75" customHeight="1">
      <c r="A61" s="243"/>
      <c r="B61" s="299"/>
      <c r="C61" s="291"/>
      <c r="D61" s="302"/>
      <c r="E61" s="284"/>
      <c r="F61" s="291"/>
      <c r="G61" s="295"/>
      <c r="H61" s="296"/>
      <c r="I61" s="296"/>
      <c r="J61" s="296"/>
      <c r="K61" s="297"/>
      <c r="L61" s="295"/>
      <c r="M61" s="296"/>
      <c r="N61" s="296"/>
      <c r="O61" s="296"/>
      <c r="P61" s="297"/>
      <c r="Q61" s="646"/>
    </row>
    <row r="62" spans="1:17" ht="12" customHeight="1">
      <c r="A62" s="243"/>
      <c r="B62" s="301" t="s">
        <v>360</v>
      </c>
      <c r="C62" s="291"/>
      <c r="D62" s="302"/>
      <c r="E62" s="284"/>
      <c r="F62" s="291"/>
      <c r="G62" s="295"/>
      <c r="H62" s="296"/>
      <c r="I62" s="296"/>
      <c r="J62" s="296"/>
      <c r="K62" s="297"/>
      <c r="L62" s="295"/>
      <c r="M62" s="296"/>
      <c r="N62" s="296"/>
      <c r="O62" s="296"/>
      <c r="P62" s="297"/>
      <c r="Q62" s="392"/>
    </row>
    <row r="63" spans="1:17" ht="16.5" customHeight="1">
      <c r="A63" s="243">
        <v>38</v>
      </c>
      <c r="B63" s="299" t="s">
        <v>14</v>
      </c>
      <c r="C63" s="291">
        <v>4902505</v>
      </c>
      <c r="D63" s="302" t="s">
        <v>12</v>
      </c>
      <c r="E63" s="284" t="s">
        <v>305</v>
      </c>
      <c r="F63" s="291">
        <v>-2000</v>
      </c>
      <c r="G63" s="295">
        <v>52241</v>
      </c>
      <c r="H63" s="296">
        <v>50326</v>
      </c>
      <c r="I63" s="296">
        <f>G63-H63</f>
        <v>1915</v>
      </c>
      <c r="J63" s="296">
        <f>$F63*I63</f>
        <v>-3830000</v>
      </c>
      <c r="K63" s="297">
        <f>J63/1000000</f>
        <v>-3.83</v>
      </c>
      <c r="L63" s="295">
        <v>560</v>
      </c>
      <c r="M63" s="296">
        <v>560</v>
      </c>
      <c r="N63" s="296">
        <f>L63-M63</f>
        <v>0</v>
      </c>
      <c r="O63" s="296">
        <f>$F63*N63</f>
        <v>0</v>
      </c>
      <c r="P63" s="297">
        <f>O63/1000000</f>
        <v>0</v>
      </c>
      <c r="Q63" s="412"/>
    </row>
    <row r="64" spans="1:17" ht="18.75" customHeight="1">
      <c r="A64" s="243">
        <v>39</v>
      </c>
      <c r="B64" s="299" t="s">
        <v>15</v>
      </c>
      <c r="C64" s="291">
        <v>5128468</v>
      </c>
      <c r="D64" s="302" t="s">
        <v>12</v>
      </c>
      <c r="E64" s="284" t="s">
        <v>305</v>
      </c>
      <c r="F64" s="291">
        <v>-1000</v>
      </c>
      <c r="G64" s="295">
        <v>151643</v>
      </c>
      <c r="H64" s="296">
        <v>148067</v>
      </c>
      <c r="I64" s="296">
        <f>G64-H64</f>
        <v>3576</v>
      </c>
      <c r="J64" s="296">
        <f>$F64*I64</f>
        <v>-3576000</v>
      </c>
      <c r="K64" s="297">
        <f>J64/1000000</f>
        <v>-3.576</v>
      </c>
      <c r="L64" s="295">
        <v>2317</v>
      </c>
      <c r="M64" s="296">
        <v>2317</v>
      </c>
      <c r="N64" s="296">
        <f>L64-M64</f>
        <v>0</v>
      </c>
      <c r="O64" s="296">
        <f>$F64*N64</f>
        <v>0</v>
      </c>
      <c r="P64" s="297">
        <f>O64/1000000</f>
        <v>0</v>
      </c>
      <c r="Q64" s="395"/>
    </row>
    <row r="65" spans="1:17" ht="18.75" customHeight="1">
      <c r="A65" s="243"/>
      <c r="B65" s="301" t="s">
        <v>447</v>
      </c>
      <c r="C65" s="291"/>
      <c r="D65" s="302"/>
      <c r="E65" s="284"/>
      <c r="F65" s="291"/>
      <c r="G65" s="295"/>
      <c r="H65" s="296"/>
      <c r="I65" s="296"/>
      <c r="J65" s="296"/>
      <c r="K65" s="297"/>
      <c r="L65" s="295"/>
      <c r="M65" s="296"/>
      <c r="N65" s="296"/>
      <c r="O65" s="296"/>
      <c r="P65" s="297"/>
      <c r="Q65" s="395"/>
    </row>
    <row r="66" spans="1:17" ht="18.75" customHeight="1">
      <c r="A66" s="243">
        <v>40</v>
      </c>
      <c r="B66" s="299" t="s">
        <v>14</v>
      </c>
      <c r="C66" s="291" t="s">
        <v>448</v>
      </c>
      <c r="D66" s="302" t="s">
        <v>450</v>
      </c>
      <c r="E66" s="284" t="s">
        <v>305</v>
      </c>
      <c r="F66" s="291">
        <v>-1</v>
      </c>
      <c r="G66" s="295">
        <v>13656000</v>
      </c>
      <c r="H66" s="296">
        <v>12562000</v>
      </c>
      <c r="I66" s="296">
        <f>G66-H66</f>
        <v>1094000</v>
      </c>
      <c r="J66" s="296">
        <f>$F66*I66</f>
        <v>-1094000</v>
      </c>
      <c r="K66" s="297">
        <f>J66/1000000</f>
        <v>-1.094</v>
      </c>
      <c r="L66" s="295">
        <v>2817000</v>
      </c>
      <c r="M66" s="296">
        <v>2813000</v>
      </c>
      <c r="N66" s="296">
        <f>L66-M66</f>
        <v>4000</v>
      </c>
      <c r="O66" s="296">
        <f>$F66*N66</f>
        <v>-4000</v>
      </c>
      <c r="P66" s="297">
        <f>O66/1000000</f>
        <v>-0.004</v>
      </c>
      <c r="Q66" s="395"/>
    </row>
    <row r="67" spans="1:17" ht="18.75" customHeight="1">
      <c r="A67" s="243">
        <v>41</v>
      </c>
      <c r="B67" s="299" t="s">
        <v>15</v>
      </c>
      <c r="C67" s="291" t="s">
        <v>449</v>
      </c>
      <c r="D67" s="302" t="s">
        <v>450</v>
      </c>
      <c r="E67" s="284" t="s">
        <v>305</v>
      </c>
      <c r="F67" s="291">
        <v>-1</v>
      </c>
      <c r="G67" s="295">
        <v>41575000</v>
      </c>
      <c r="H67" s="296">
        <v>37540000</v>
      </c>
      <c r="I67" s="296">
        <f>G67-H67</f>
        <v>4035000</v>
      </c>
      <c r="J67" s="296">
        <f>$F67*I67</f>
        <v>-4035000</v>
      </c>
      <c r="K67" s="297">
        <f>J67/1000000</f>
        <v>-4.035</v>
      </c>
      <c r="L67" s="295">
        <v>2799000</v>
      </c>
      <c r="M67" s="296">
        <v>2797000</v>
      </c>
      <c r="N67" s="296">
        <f>L67-M67</f>
        <v>2000</v>
      </c>
      <c r="O67" s="296">
        <f>$F67*N67</f>
        <v>-2000</v>
      </c>
      <c r="P67" s="297">
        <f>O67/1000000</f>
        <v>-0.002</v>
      </c>
      <c r="Q67" s="395"/>
    </row>
    <row r="68" spans="1:17" ht="15" customHeight="1">
      <c r="A68" s="243"/>
      <c r="B68" s="301" t="s">
        <v>364</v>
      </c>
      <c r="C68" s="291"/>
      <c r="D68" s="302"/>
      <c r="E68" s="284"/>
      <c r="F68" s="291"/>
      <c r="G68" s="295"/>
      <c r="H68" s="296"/>
      <c r="I68" s="296"/>
      <c r="J68" s="296"/>
      <c r="K68" s="297"/>
      <c r="L68" s="295"/>
      <c r="M68" s="296"/>
      <c r="N68" s="296"/>
      <c r="O68" s="296"/>
      <c r="P68" s="297"/>
      <c r="Q68" s="395"/>
    </row>
    <row r="69" spans="1:17" ht="15.75" customHeight="1">
      <c r="A69" s="243">
        <v>42</v>
      </c>
      <c r="B69" s="299" t="s">
        <v>14</v>
      </c>
      <c r="C69" s="291">
        <v>4864903</v>
      </c>
      <c r="D69" s="302" t="s">
        <v>12</v>
      </c>
      <c r="E69" s="284" t="s">
        <v>305</v>
      </c>
      <c r="F69" s="291">
        <v>-1000</v>
      </c>
      <c r="G69" s="295">
        <v>36640</v>
      </c>
      <c r="H69" s="296">
        <v>33817</v>
      </c>
      <c r="I69" s="296">
        <f>G69-H69</f>
        <v>2823</v>
      </c>
      <c r="J69" s="296">
        <f>$F69*I69</f>
        <v>-2823000</v>
      </c>
      <c r="K69" s="297">
        <f>J69/1000000</f>
        <v>-2.823</v>
      </c>
      <c r="L69" s="295">
        <v>997783</v>
      </c>
      <c r="M69" s="296">
        <v>997783</v>
      </c>
      <c r="N69" s="296">
        <f>L69-M69</f>
        <v>0</v>
      </c>
      <c r="O69" s="296">
        <f>$F69*N69</f>
        <v>0</v>
      </c>
      <c r="P69" s="297">
        <f>O69/1000000</f>
        <v>0</v>
      </c>
      <c r="Q69" s="388"/>
    </row>
    <row r="70" spans="1:17" ht="15" customHeight="1">
      <c r="A70" s="243">
        <v>43</v>
      </c>
      <c r="B70" s="299" t="s">
        <v>15</v>
      </c>
      <c r="C70" s="291">
        <v>4864946</v>
      </c>
      <c r="D70" s="302" t="s">
        <v>12</v>
      </c>
      <c r="E70" s="284" t="s">
        <v>305</v>
      </c>
      <c r="F70" s="291">
        <v>-1000</v>
      </c>
      <c r="G70" s="295">
        <v>58932</v>
      </c>
      <c r="H70" s="296">
        <v>57674</v>
      </c>
      <c r="I70" s="296">
        <f>G70-H70</f>
        <v>1258</v>
      </c>
      <c r="J70" s="296">
        <f>$F70*I70</f>
        <v>-1258000</v>
      </c>
      <c r="K70" s="297">
        <f>J70/1000000</f>
        <v>-1.258</v>
      </c>
      <c r="L70" s="295">
        <v>764</v>
      </c>
      <c r="M70" s="296">
        <v>765</v>
      </c>
      <c r="N70" s="296">
        <f>L70-M70</f>
        <v>-1</v>
      </c>
      <c r="O70" s="296">
        <f>$F70*N70</f>
        <v>1000</v>
      </c>
      <c r="P70" s="297">
        <f>O70/1000000</f>
        <v>0.001</v>
      </c>
      <c r="Q70" s="388"/>
    </row>
    <row r="71" spans="1:17" ht="14.25" customHeight="1">
      <c r="A71" s="243"/>
      <c r="B71" s="301" t="s">
        <v>338</v>
      </c>
      <c r="C71" s="291"/>
      <c r="D71" s="302"/>
      <c r="E71" s="284"/>
      <c r="F71" s="291"/>
      <c r="G71" s="295"/>
      <c r="H71" s="296"/>
      <c r="I71" s="296"/>
      <c r="J71" s="296"/>
      <c r="K71" s="297"/>
      <c r="L71" s="295"/>
      <c r="M71" s="296"/>
      <c r="N71" s="296"/>
      <c r="O71" s="296"/>
      <c r="P71" s="297"/>
      <c r="Q71" s="391"/>
    </row>
    <row r="72" spans="1:17" ht="14.25" customHeight="1">
      <c r="A72" s="243"/>
      <c r="B72" s="301" t="s">
        <v>41</v>
      </c>
      <c r="C72" s="291"/>
      <c r="D72" s="302"/>
      <c r="E72" s="284"/>
      <c r="F72" s="291"/>
      <c r="G72" s="295"/>
      <c r="H72" s="296"/>
      <c r="I72" s="296"/>
      <c r="J72" s="296"/>
      <c r="K72" s="297"/>
      <c r="L72" s="295"/>
      <c r="M72" s="296"/>
      <c r="N72" s="296"/>
      <c r="O72" s="296"/>
      <c r="P72" s="297"/>
      <c r="Q72" s="391"/>
    </row>
    <row r="73" spans="1:17" s="417" customFormat="1" ht="15.75" thickBot="1">
      <c r="A73" s="506">
        <v>44</v>
      </c>
      <c r="B73" s="691" t="s">
        <v>42</v>
      </c>
      <c r="C73" s="632">
        <v>4864843</v>
      </c>
      <c r="D73" s="632" t="s">
        <v>12</v>
      </c>
      <c r="E73" s="632" t="s">
        <v>305</v>
      </c>
      <c r="F73" s="632">
        <v>1000</v>
      </c>
      <c r="G73" s="389">
        <v>995085</v>
      </c>
      <c r="H73" s="390">
        <v>996039</v>
      </c>
      <c r="I73" s="632">
        <f>G73-H73</f>
        <v>-954</v>
      </c>
      <c r="J73" s="632">
        <f>$F73*I73</f>
        <v>-954000</v>
      </c>
      <c r="K73" s="632">
        <f>J73/1000000</f>
        <v>-0.954</v>
      </c>
      <c r="L73" s="389">
        <v>24720</v>
      </c>
      <c r="M73" s="390">
        <v>24723</v>
      </c>
      <c r="N73" s="632">
        <f>L73-M73</f>
        <v>-3</v>
      </c>
      <c r="O73" s="632">
        <f>$F73*N73</f>
        <v>-3000</v>
      </c>
      <c r="P73" s="632">
        <f>O73/1000000</f>
        <v>-0.003</v>
      </c>
      <c r="Q73" s="464"/>
    </row>
    <row r="74" spans="1:17" s="645" customFormat="1" ht="16.5" hidden="1" thickBot="1" thickTop="1">
      <c r="A74" s="596"/>
      <c r="B74" s="643"/>
      <c r="C74" s="644"/>
      <c r="D74" s="649"/>
      <c r="F74" s="644"/>
      <c r="G74" s="296" t="e">
        <v>#N/A</v>
      </c>
      <c r="H74" s="296" t="e">
        <v>#N/A</v>
      </c>
      <c r="I74" s="644"/>
      <c r="J74" s="644"/>
      <c r="K74" s="644"/>
      <c r="L74" s="296" t="e">
        <v>#N/A</v>
      </c>
      <c r="M74" s="296" t="e">
        <v>#N/A</v>
      </c>
      <c r="N74" s="644"/>
      <c r="O74" s="644"/>
      <c r="P74" s="644"/>
      <c r="Q74" s="650"/>
    </row>
    <row r="75" spans="1:17" ht="21.75" customHeight="1" thickBot="1" thickTop="1">
      <c r="A75" s="244"/>
      <c r="B75" s="404" t="s">
        <v>272</v>
      </c>
      <c r="C75" s="35"/>
      <c r="D75" s="303"/>
      <c r="E75" s="284"/>
      <c r="F75" s="35"/>
      <c r="G75" s="390"/>
      <c r="H75" s="390"/>
      <c r="I75" s="296"/>
      <c r="J75" s="296"/>
      <c r="K75" s="296"/>
      <c r="L75" s="390"/>
      <c r="M75" s="390"/>
      <c r="N75" s="296"/>
      <c r="O75" s="296"/>
      <c r="P75" s="296"/>
      <c r="Q75" s="451" t="str">
        <f>Q1</f>
        <v>FEBRUARY-2023</v>
      </c>
    </row>
    <row r="76" spans="1:17" ht="15.75" customHeight="1" thickTop="1">
      <c r="A76" s="242"/>
      <c r="B76" s="298" t="s">
        <v>43</v>
      </c>
      <c r="C76" s="282"/>
      <c r="D76" s="304"/>
      <c r="E76" s="304"/>
      <c r="F76" s="282"/>
      <c r="G76" s="827"/>
      <c r="H76" s="452"/>
      <c r="I76" s="452"/>
      <c r="J76" s="452"/>
      <c r="K76" s="453"/>
      <c r="L76" s="452"/>
      <c r="M76" s="452"/>
      <c r="N76" s="452"/>
      <c r="O76" s="452"/>
      <c r="P76" s="453"/>
      <c r="Q76" s="454"/>
    </row>
    <row r="77" spans="1:17" ht="15.75" customHeight="1">
      <c r="A77" s="243">
        <v>45</v>
      </c>
      <c r="B77" s="418" t="s">
        <v>76</v>
      </c>
      <c r="C77" s="291">
        <v>4902578</v>
      </c>
      <c r="D77" s="303" t="s">
        <v>12</v>
      </c>
      <c r="E77" s="284" t="s">
        <v>305</v>
      </c>
      <c r="F77" s="291">
        <v>300</v>
      </c>
      <c r="G77" s="295">
        <v>998507</v>
      </c>
      <c r="H77" s="296">
        <v>998507</v>
      </c>
      <c r="I77" s="296">
        <f>G77-H77</f>
        <v>0</v>
      </c>
      <c r="J77" s="296">
        <f>$F77*I77</f>
        <v>0</v>
      </c>
      <c r="K77" s="297">
        <f>J77/1000000</f>
        <v>0</v>
      </c>
      <c r="L77" s="295">
        <v>999767</v>
      </c>
      <c r="M77" s="296">
        <v>999767</v>
      </c>
      <c r="N77" s="296">
        <f>L77-M77</f>
        <v>0</v>
      </c>
      <c r="O77" s="296">
        <f>$F77*N77</f>
        <v>0</v>
      </c>
      <c r="P77" s="297">
        <f>O77/1000000</f>
        <v>0</v>
      </c>
      <c r="Q77" s="391"/>
    </row>
    <row r="78" spans="1:17" ht="15.75" customHeight="1">
      <c r="A78" s="243"/>
      <c r="B78" s="300" t="s">
        <v>48</v>
      </c>
      <c r="C78" s="291"/>
      <c r="D78" s="303"/>
      <c r="E78" s="303"/>
      <c r="F78" s="291"/>
      <c r="G78" s="295"/>
      <c r="H78" s="296"/>
      <c r="I78" s="296"/>
      <c r="J78" s="296"/>
      <c r="K78" s="297"/>
      <c r="L78" s="295"/>
      <c r="M78" s="296"/>
      <c r="N78" s="296"/>
      <c r="O78" s="296"/>
      <c r="P78" s="297"/>
      <c r="Q78" s="391"/>
    </row>
    <row r="79" spans="1:17" ht="15.75" customHeight="1">
      <c r="A79" s="243">
        <v>46</v>
      </c>
      <c r="B79" s="299" t="s">
        <v>49</v>
      </c>
      <c r="C79" s="291">
        <v>4902572</v>
      </c>
      <c r="D79" s="302" t="s">
        <v>12</v>
      </c>
      <c r="E79" s="284" t="s">
        <v>305</v>
      </c>
      <c r="F79" s="291">
        <v>100</v>
      </c>
      <c r="G79" s="295">
        <v>999998</v>
      </c>
      <c r="H79" s="296">
        <v>999998</v>
      </c>
      <c r="I79" s="296">
        <f>G79-H79</f>
        <v>0</v>
      </c>
      <c r="J79" s="296">
        <f>$F79*I79</f>
        <v>0</v>
      </c>
      <c r="K79" s="297">
        <f>J79/1000000</f>
        <v>0</v>
      </c>
      <c r="L79" s="295">
        <v>999836</v>
      </c>
      <c r="M79" s="296">
        <v>999850</v>
      </c>
      <c r="N79" s="296">
        <f>L79-M79</f>
        <v>-14</v>
      </c>
      <c r="O79" s="296">
        <f>$F79*N79</f>
        <v>-1400</v>
      </c>
      <c r="P79" s="297">
        <f>O79/1000000</f>
        <v>-0.0014</v>
      </c>
      <c r="Q79" s="665"/>
    </row>
    <row r="80" spans="1:17" ht="15.75" customHeight="1">
      <c r="A80" s="243">
        <v>47</v>
      </c>
      <c r="B80" s="299" t="s">
        <v>50</v>
      </c>
      <c r="C80" s="291">
        <v>4902541</v>
      </c>
      <c r="D80" s="302" t="s">
        <v>12</v>
      </c>
      <c r="E80" s="284" t="s">
        <v>305</v>
      </c>
      <c r="F80" s="291">
        <v>100</v>
      </c>
      <c r="G80" s="295">
        <v>999482</v>
      </c>
      <c r="H80" s="296">
        <v>999482</v>
      </c>
      <c r="I80" s="296">
        <f>G80-H80</f>
        <v>0</v>
      </c>
      <c r="J80" s="296">
        <f>$F80*I80</f>
        <v>0</v>
      </c>
      <c r="K80" s="297">
        <f>J80/1000000</f>
        <v>0</v>
      </c>
      <c r="L80" s="295">
        <v>999486</v>
      </c>
      <c r="M80" s="296">
        <v>999486</v>
      </c>
      <c r="N80" s="296">
        <f>L80-M80</f>
        <v>0</v>
      </c>
      <c r="O80" s="296">
        <f>$F80*N80</f>
        <v>0</v>
      </c>
      <c r="P80" s="297">
        <f>O80/1000000</f>
        <v>0</v>
      </c>
      <c r="Q80" s="391"/>
    </row>
    <row r="81" spans="1:17" ht="15.75" customHeight="1">
      <c r="A81" s="243">
        <v>48</v>
      </c>
      <c r="B81" s="299" t="s">
        <v>51</v>
      </c>
      <c r="C81" s="291">
        <v>4902539</v>
      </c>
      <c r="D81" s="302" t="s">
        <v>12</v>
      </c>
      <c r="E81" s="284" t="s">
        <v>305</v>
      </c>
      <c r="F81" s="291">
        <v>100</v>
      </c>
      <c r="G81" s="295">
        <v>3190</v>
      </c>
      <c r="H81" s="296">
        <v>3162</v>
      </c>
      <c r="I81" s="296">
        <f>G81-H81</f>
        <v>28</v>
      </c>
      <c r="J81" s="296">
        <f>$F81*I81</f>
        <v>2800</v>
      </c>
      <c r="K81" s="297">
        <f>J81/1000000</f>
        <v>0.0028</v>
      </c>
      <c r="L81" s="295">
        <v>36373</v>
      </c>
      <c r="M81" s="296">
        <v>36124</v>
      </c>
      <c r="N81" s="296">
        <f>L81-M81</f>
        <v>249</v>
      </c>
      <c r="O81" s="296">
        <f>$F81*N81</f>
        <v>24900</v>
      </c>
      <c r="P81" s="297">
        <f>O81/1000000</f>
        <v>0.0249</v>
      </c>
      <c r="Q81" s="391"/>
    </row>
    <row r="82" spans="1:17" ht="15.75" customHeight="1">
      <c r="A82" s="243"/>
      <c r="B82" s="300" t="s">
        <v>52</v>
      </c>
      <c r="C82" s="291"/>
      <c r="D82" s="303"/>
      <c r="E82" s="303"/>
      <c r="F82" s="291"/>
      <c r="G82" s="295"/>
      <c r="H82" s="296"/>
      <c r="I82" s="296"/>
      <c r="J82" s="296"/>
      <c r="K82" s="297"/>
      <c r="L82" s="295"/>
      <c r="M82" s="296"/>
      <c r="N82" s="296"/>
      <c r="O82" s="296"/>
      <c r="P82" s="297"/>
      <c r="Q82" s="391"/>
    </row>
    <row r="83" spans="1:17" ht="15.75" customHeight="1">
      <c r="A83" s="243">
        <v>49</v>
      </c>
      <c r="B83" s="299" t="s">
        <v>53</v>
      </c>
      <c r="C83" s="291">
        <v>4902591</v>
      </c>
      <c r="D83" s="302" t="s">
        <v>12</v>
      </c>
      <c r="E83" s="284" t="s">
        <v>305</v>
      </c>
      <c r="F83" s="291">
        <v>1333</v>
      </c>
      <c r="G83" s="295">
        <v>745</v>
      </c>
      <c r="H83" s="296">
        <v>747</v>
      </c>
      <c r="I83" s="296">
        <f aca="true" t="shared" si="12" ref="I83:I88">G83-H83</f>
        <v>-2</v>
      </c>
      <c r="J83" s="296">
        <f aca="true" t="shared" si="13" ref="J83:J88">$F83*I83</f>
        <v>-2666</v>
      </c>
      <c r="K83" s="297">
        <f aca="true" t="shared" si="14" ref="K83:K88">J83/1000000</f>
        <v>-0.002666</v>
      </c>
      <c r="L83" s="295">
        <v>624</v>
      </c>
      <c r="M83" s="296">
        <v>626</v>
      </c>
      <c r="N83" s="296">
        <f aca="true" t="shared" si="15" ref="N83:N88">L83-M83</f>
        <v>-2</v>
      </c>
      <c r="O83" s="296">
        <f aca="true" t="shared" si="16" ref="O83:O88">$F83*N83</f>
        <v>-2666</v>
      </c>
      <c r="P83" s="297">
        <f aca="true" t="shared" si="17" ref="P83:P88">O83/1000000</f>
        <v>-0.002666</v>
      </c>
      <c r="Q83" s="391"/>
    </row>
    <row r="84" spans="1:17" ht="15.75" customHeight="1">
      <c r="A84" s="243">
        <v>50</v>
      </c>
      <c r="B84" s="299" t="s">
        <v>54</v>
      </c>
      <c r="C84" s="291">
        <v>4902528</v>
      </c>
      <c r="D84" s="302" t="s">
        <v>12</v>
      </c>
      <c r="E84" s="284" t="s">
        <v>305</v>
      </c>
      <c r="F84" s="291">
        <v>100</v>
      </c>
      <c r="G84" s="295">
        <v>94</v>
      </c>
      <c r="H84" s="296">
        <v>21</v>
      </c>
      <c r="I84" s="296">
        <f>G84-H84</f>
        <v>73</v>
      </c>
      <c r="J84" s="296">
        <f>$F84*I84</f>
        <v>7300</v>
      </c>
      <c r="K84" s="297">
        <f>J84/1000000</f>
        <v>0.0073</v>
      </c>
      <c r="L84" s="295">
        <v>3537</v>
      </c>
      <c r="M84" s="296">
        <v>3318</v>
      </c>
      <c r="N84" s="296">
        <f>L84-M84</f>
        <v>219</v>
      </c>
      <c r="O84" s="296">
        <f>$F84*N84</f>
        <v>21900</v>
      </c>
      <c r="P84" s="297">
        <f>O84/1000000</f>
        <v>0.0219</v>
      </c>
      <c r="Q84" s="391"/>
    </row>
    <row r="85" spans="1:17" ht="15.75" customHeight="1">
      <c r="A85" s="243">
        <v>51</v>
      </c>
      <c r="B85" s="299" t="s">
        <v>55</v>
      </c>
      <c r="C85" s="291">
        <v>4902523</v>
      </c>
      <c r="D85" s="302" t="s">
        <v>12</v>
      </c>
      <c r="E85" s="284" t="s">
        <v>305</v>
      </c>
      <c r="F85" s="291">
        <v>100</v>
      </c>
      <c r="G85" s="295">
        <v>999815</v>
      </c>
      <c r="H85" s="296">
        <v>999815</v>
      </c>
      <c r="I85" s="296">
        <f t="shared" si="12"/>
        <v>0</v>
      </c>
      <c r="J85" s="296">
        <f t="shared" si="13"/>
        <v>0</v>
      </c>
      <c r="K85" s="297">
        <f t="shared" si="14"/>
        <v>0</v>
      </c>
      <c r="L85" s="295">
        <v>999943</v>
      </c>
      <c r="M85" s="296">
        <v>999943</v>
      </c>
      <c r="N85" s="296">
        <f t="shared" si="15"/>
        <v>0</v>
      </c>
      <c r="O85" s="296">
        <f t="shared" si="16"/>
        <v>0</v>
      </c>
      <c r="P85" s="297">
        <f t="shared" si="17"/>
        <v>0</v>
      </c>
      <c r="Q85" s="391"/>
    </row>
    <row r="86" spans="1:17" ht="15.75" customHeight="1">
      <c r="A86" s="243">
        <v>52</v>
      </c>
      <c r="B86" s="299" t="s">
        <v>56</v>
      </c>
      <c r="C86" s="291">
        <v>4865089</v>
      </c>
      <c r="D86" s="302" t="s">
        <v>12</v>
      </c>
      <c r="E86" s="284" t="s">
        <v>305</v>
      </c>
      <c r="F86" s="291">
        <v>100</v>
      </c>
      <c r="G86" s="295">
        <v>0</v>
      </c>
      <c r="H86" s="296">
        <v>0</v>
      </c>
      <c r="I86" s="296">
        <f t="shared" si="12"/>
        <v>0</v>
      </c>
      <c r="J86" s="296">
        <f t="shared" si="13"/>
        <v>0</v>
      </c>
      <c r="K86" s="297">
        <f t="shared" si="14"/>
        <v>0</v>
      </c>
      <c r="L86" s="295">
        <v>0</v>
      </c>
      <c r="M86" s="296">
        <v>0</v>
      </c>
      <c r="N86" s="296">
        <f t="shared" si="15"/>
        <v>0</v>
      </c>
      <c r="O86" s="296">
        <f t="shared" si="16"/>
        <v>0</v>
      </c>
      <c r="P86" s="297">
        <f t="shared" si="17"/>
        <v>0</v>
      </c>
      <c r="Q86" s="391"/>
    </row>
    <row r="87" spans="1:17" ht="15.75" customHeight="1">
      <c r="A87" s="243">
        <v>53</v>
      </c>
      <c r="B87" s="299" t="s">
        <v>57</v>
      </c>
      <c r="C87" s="291">
        <v>4902548</v>
      </c>
      <c r="D87" s="302" t="s">
        <v>12</v>
      </c>
      <c r="E87" s="284" t="s">
        <v>305</v>
      </c>
      <c r="F87" s="828">
        <v>100</v>
      </c>
      <c r="G87" s="295">
        <v>0</v>
      </c>
      <c r="H87" s="296">
        <v>0</v>
      </c>
      <c r="I87" s="296">
        <f t="shared" si="12"/>
        <v>0</v>
      </c>
      <c r="J87" s="296">
        <f t="shared" si="13"/>
        <v>0</v>
      </c>
      <c r="K87" s="297">
        <f t="shared" si="14"/>
        <v>0</v>
      </c>
      <c r="L87" s="295">
        <v>0</v>
      </c>
      <c r="M87" s="296">
        <v>0</v>
      </c>
      <c r="N87" s="296">
        <f t="shared" si="15"/>
        <v>0</v>
      </c>
      <c r="O87" s="296">
        <f t="shared" si="16"/>
        <v>0</v>
      </c>
      <c r="P87" s="297">
        <f t="shared" si="17"/>
        <v>0</v>
      </c>
      <c r="Q87" s="412"/>
    </row>
    <row r="88" spans="1:17" ht="15.75" customHeight="1">
      <c r="A88" s="243">
        <v>54</v>
      </c>
      <c r="B88" s="299" t="s">
        <v>58</v>
      </c>
      <c r="C88" s="291">
        <v>4902564</v>
      </c>
      <c r="D88" s="302" t="s">
        <v>12</v>
      </c>
      <c r="E88" s="284" t="s">
        <v>305</v>
      </c>
      <c r="F88" s="291">
        <v>100</v>
      </c>
      <c r="G88" s="295">
        <v>1767</v>
      </c>
      <c r="H88" s="296">
        <v>1834</v>
      </c>
      <c r="I88" s="296">
        <f t="shared" si="12"/>
        <v>-67</v>
      </c>
      <c r="J88" s="296">
        <f t="shared" si="13"/>
        <v>-6700</v>
      </c>
      <c r="K88" s="297">
        <f t="shared" si="14"/>
        <v>-0.0067</v>
      </c>
      <c r="L88" s="295">
        <v>9477</v>
      </c>
      <c r="M88" s="296">
        <v>9414</v>
      </c>
      <c r="N88" s="296">
        <f t="shared" si="15"/>
        <v>63</v>
      </c>
      <c r="O88" s="296">
        <f t="shared" si="16"/>
        <v>6300</v>
      </c>
      <c r="P88" s="297">
        <f t="shared" si="17"/>
        <v>0.0063</v>
      </c>
      <c r="Q88" s="399"/>
    </row>
    <row r="89" spans="1:17" ht="15.75" customHeight="1">
      <c r="A89" s="243"/>
      <c r="B89" s="300" t="s">
        <v>60</v>
      </c>
      <c r="C89" s="291"/>
      <c r="D89" s="303"/>
      <c r="E89" s="303"/>
      <c r="F89" s="291"/>
      <c r="G89" s="295"/>
      <c r="H89" s="296"/>
      <c r="I89" s="296"/>
      <c r="J89" s="296"/>
      <c r="K89" s="297"/>
      <c r="L89" s="295"/>
      <c r="M89" s="296"/>
      <c r="N89" s="296"/>
      <c r="O89" s="296"/>
      <c r="P89" s="297"/>
      <c r="Q89" s="391"/>
    </row>
    <row r="90" spans="1:17" ht="15.75" customHeight="1">
      <c r="A90" s="243">
        <v>55</v>
      </c>
      <c r="B90" s="299" t="s">
        <v>61</v>
      </c>
      <c r="C90" s="291">
        <v>4865088</v>
      </c>
      <c r="D90" s="302" t="s">
        <v>12</v>
      </c>
      <c r="E90" s="284" t="s">
        <v>305</v>
      </c>
      <c r="F90" s="291">
        <v>166.66</v>
      </c>
      <c r="G90" s="295">
        <v>1412</v>
      </c>
      <c r="H90" s="296">
        <v>1412</v>
      </c>
      <c r="I90" s="296">
        <f>G90-H90</f>
        <v>0</v>
      </c>
      <c r="J90" s="296">
        <f>$F90*I90</f>
        <v>0</v>
      </c>
      <c r="K90" s="297">
        <f>J90/1000000</f>
        <v>0</v>
      </c>
      <c r="L90" s="295">
        <v>7172</v>
      </c>
      <c r="M90" s="296">
        <v>7172</v>
      </c>
      <c r="N90" s="296">
        <f>L90-M90</f>
        <v>0</v>
      </c>
      <c r="O90" s="296">
        <f>$F90*N90</f>
        <v>0</v>
      </c>
      <c r="P90" s="297">
        <f>O90/1000000</f>
        <v>0</v>
      </c>
      <c r="Q90" s="410"/>
    </row>
    <row r="91" spans="1:17" ht="15.75" customHeight="1">
      <c r="A91" s="243">
        <v>56</v>
      </c>
      <c r="B91" s="299" t="s">
        <v>62</v>
      </c>
      <c r="C91" s="291">
        <v>4902579</v>
      </c>
      <c r="D91" s="302" t="s">
        <v>12</v>
      </c>
      <c r="E91" s="284" t="s">
        <v>305</v>
      </c>
      <c r="F91" s="291">
        <v>500</v>
      </c>
      <c r="G91" s="295">
        <v>999796</v>
      </c>
      <c r="H91" s="296">
        <v>999796</v>
      </c>
      <c r="I91" s="296">
        <f>G91-H91</f>
        <v>0</v>
      </c>
      <c r="J91" s="296">
        <f>$F91*I91</f>
        <v>0</v>
      </c>
      <c r="K91" s="297">
        <f>J91/1000000</f>
        <v>0</v>
      </c>
      <c r="L91" s="295">
        <v>2441</v>
      </c>
      <c r="M91" s="296">
        <v>2441</v>
      </c>
      <c r="N91" s="296">
        <f>L91-M91</f>
        <v>0</v>
      </c>
      <c r="O91" s="296">
        <f>$F91*N91</f>
        <v>0</v>
      </c>
      <c r="P91" s="297">
        <f>O91/1000000</f>
        <v>0</v>
      </c>
      <c r="Q91" s="391"/>
    </row>
    <row r="92" spans="1:17" ht="15.75" customHeight="1">
      <c r="A92" s="243">
        <v>57</v>
      </c>
      <c r="B92" s="299" t="s">
        <v>63</v>
      </c>
      <c r="C92" s="291">
        <v>4902526</v>
      </c>
      <c r="D92" s="302" t="s">
        <v>12</v>
      </c>
      <c r="E92" s="284" t="s">
        <v>305</v>
      </c>
      <c r="F92" s="828">
        <v>500</v>
      </c>
      <c r="G92" s="295">
        <v>999940</v>
      </c>
      <c r="H92" s="296">
        <v>999945</v>
      </c>
      <c r="I92" s="296">
        <f>G92-H92</f>
        <v>-5</v>
      </c>
      <c r="J92" s="296">
        <f>$F92*I92</f>
        <v>-2500</v>
      </c>
      <c r="K92" s="297">
        <f>J92/1000000</f>
        <v>-0.0025</v>
      </c>
      <c r="L92" s="295">
        <v>297</v>
      </c>
      <c r="M92" s="296">
        <v>297</v>
      </c>
      <c r="N92" s="296">
        <f>L92-M92</f>
        <v>0</v>
      </c>
      <c r="O92" s="296">
        <f>$F92*N92</f>
        <v>0</v>
      </c>
      <c r="P92" s="297">
        <f>O92/1000000</f>
        <v>0</v>
      </c>
      <c r="Q92" s="391" t="s">
        <v>491</v>
      </c>
    </row>
    <row r="93" spans="1:17" ht="15.75" customHeight="1">
      <c r="A93" s="243"/>
      <c r="B93" s="299"/>
      <c r="C93" s="291">
        <v>4902555</v>
      </c>
      <c r="D93" s="302" t="s">
        <v>12</v>
      </c>
      <c r="E93" s="284" t="s">
        <v>305</v>
      </c>
      <c r="F93" s="828">
        <v>500</v>
      </c>
      <c r="G93" s="295">
        <v>999996</v>
      </c>
      <c r="H93" s="296">
        <v>1000000</v>
      </c>
      <c r="I93" s="296">
        <f>G93-H93</f>
        <v>-4</v>
      </c>
      <c r="J93" s="296">
        <f>$F93*I93</f>
        <v>-2000</v>
      </c>
      <c r="K93" s="297">
        <f>J93/1000000</f>
        <v>-0.002</v>
      </c>
      <c r="L93" s="295">
        <v>999999</v>
      </c>
      <c r="M93" s="296">
        <v>1000000</v>
      </c>
      <c r="N93" s="296">
        <f>L93-M93</f>
        <v>-1</v>
      </c>
      <c r="O93" s="296">
        <f>$F93*N93</f>
        <v>-500</v>
      </c>
      <c r="P93" s="297">
        <f>O93/1000000</f>
        <v>-0.0005</v>
      </c>
      <c r="Q93" s="391" t="s">
        <v>490</v>
      </c>
    </row>
    <row r="94" spans="1:17" ht="15.75" customHeight="1">
      <c r="A94" s="243">
        <v>58</v>
      </c>
      <c r="B94" s="299" t="s">
        <v>64</v>
      </c>
      <c r="C94" s="291">
        <v>4865090</v>
      </c>
      <c r="D94" s="302" t="s">
        <v>12</v>
      </c>
      <c r="E94" s="284" t="s">
        <v>305</v>
      </c>
      <c r="F94" s="828">
        <v>500</v>
      </c>
      <c r="G94" s="295">
        <v>1136</v>
      </c>
      <c r="H94" s="296">
        <v>1136</v>
      </c>
      <c r="I94" s="296">
        <f>G94-H94</f>
        <v>0</v>
      </c>
      <c r="J94" s="296">
        <f>$F94*I94</f>
        <v>0</v>
      </c>
      <c r="K94" s="297">
        <f>J94/1000000</f>
        <v>0</v>
      </c>
      <c r="L94" s="295">
        <v>1567</v>
      </c>
      <c r="M94" s="296">
        <v>1566</v>
      </c>
      <c r="N94" s="296">
        <f>L94-M94</f>
        <v>1</v>
      </c>
      <c r="O94" s="296">
        <f>$F94*N94</f>
        <v>500</v>
      </c>
      <c r="P94" s="297">
        <f>O94/1000000</f>
        <v>0.0005</v>
      </c>
      <c r="Q94" s="391"/>
    </row>
    <row r="95" spans="1:17" ht="15.75" customHeight="1">
      <c r="A95" s="586"/>
      <c r="B95" s="300" t="s">
        <v>66</v>
      </c>
      <c r="C95" s="291"/>
      <c r="D95" s="303"/>
      <c r="E95" s="303"/>
      <c r="F95" s="291"/>
      <c r="G95" s="295"/>
      <c r="H95" s="296"/>
      <c r="I95" s="296"/>
      <c r="J95" s="296"/>
      <c r="K95" s="297"/>
      <c r="L95" s="295"/>
      <c r="M95" s="296"/>
      <c r="N95" s="296"/>
      <c r="O95" s="296"/>
      <c r="P95" s="297"/>
      <c r="Q95" s="391"/>
    </row>
    <row r="96" spans="1:17" ht="15.75" customHeight="1">
      <c r="A96" s="243">
        <v>59</v>
      </c>
      <c r="B96" s="299" t="s">
        <v>59</v>
      </c>
      <c r="C96" s="291">
        <v>4902568</v>
      </c>
      <c r="D96" s="302" t="s">
        <v>12</v>
      </c>
      <c r="E96" s="284" t="s">
        <v>305</v>
      </c>
      <c r="F96" s="291">
        <v>100</v>
      </c>
      <c r="G96" s="295">
        <v>992815</v>
      </c>
      <c r="H96" s="296">
        <v>992848</v>
      </c>
      <c r="I96" s="296">
        <f>G96-H96</f>
        <v>-33</v>
      </c>
      <c r="J96" s="296">
        <f>$F96*I96</f>
        <v>-3300</v>
      </c>
      <c r="K96" s="297">
        <f>J96/1000000</f>
        <v>-0.0033</v>
      </c>
      <c r="L96" s="295">
        <v>2899</v>
      </c>
      <c r="M96" s="296">
        <v>2898</v>
      </c>
      <c r="N96" s="296">
        <f>L96-M96</f>
        <v>1</v>
      </c>
      <c r="O96" s="296">
        <f>$F96*N96</f>
        <v>100</v>
      </c>
      <c r="P96" s="297">
        <f>O96/1000000</f>
        <v>0.0001</v>
      </c>
      <c r="Q96" s="399"/>
    </row>
    <row r="97" spans="1:17" ht="15.75" customHeight="1">
      <c r="A97" s="586"/>
      <c r="B97" s="300" t="s">
        <v>67</v>
      </c>
      <c r="C97" s="291"/>
      <c r="D97" s="303"/>
      <c r="E97" s="303"/>
      <c r="F97" s="291"/>
      <c r="G97" s="295"/>
      <c r="H97" s="296"/>
      <c r="I97" s="296"/>
      <c r="J97" s="296"/>
      <c r="K97" s="297"/>
      <c r="L97" s="295"/>
      <c r="M97" s="296"/>
      <c r="N97" s="296"/>
      <c r="O97" s="296"/>
      <c r="P97" s="297"/>
      <c r="Q97" s="391"/>
    </row>
    <row r="98" spans="1:17" ht="15.75" customHeight="1">
      <c r="A98" s="243">
        <v>60</v>
      </c>
      <c r="B98" s="299" t="s">
        <v>68</v>
      </c>
      <c r="C98" s="291">
        <v>4902540</v>
      </c>
      <c r="D98" s="302" t="s">
        <v>12</v>
      </c>
      <c r="E98" s="284" t="s">
        <v>305</v>
      </c>
      <c r="F98" s="291">
        <v>100</v>
      </c>
      <c r="G98" s="295">
        <v>9475</v>
      </c>
      <c r="H98" s="296">
        <v>9475</v>
      </c>
      <c r="I98" s="296">
        <f>G98-H98</f>
        <v>0</v>
      </c>
      <c r="J98" s="296">
        <f>$F98*I98</f>
        <v>0</v>
      </c>
      <c r="K98" s="297">
        <f>J98/1000000</f>
        <v>0</v>
      </c>
      <c r="L98" s="295">
        <v>16303</v>
      </c>
      <c r="M98" s="296">
        <v>16308</v>
      </c>
      <c r="N98" s="296">
        <f>L98-M98</f>
        <v>-5</v>
      </c>
      <c r="O98" s="296">
        <f>$F98*N98</f>
        <v>-500</v>
      </c>
      <c r="P98" s="297">
        <f>O98/1000000</f>
        <v>-0.0005</v>
      </c>
      <c r="Q98" s="399" t="s">
        <v>492</v>
      </c>
    </row>
    <row r="99" spans="1:17" ht="15.75" customHeight="1">
      <c r="A99" s="243"/>
      <c r="B99" s="299"/>
      <c r="C99" s="291"/>
      <c r="D99" s="302"/>
      <c r="E99" s="284"/>
      <c r="F99" s="291"/>
      <c r="G99" s="295"/>
      <c r="H99" s="296"/>
      <c r="I99" s="296"/>
      <c r="J99" s="296"/>
      <c r="K99" s="297">
        <v>0</v>
      </c>
      <c r="L99" s="295"/>
      <c r="M99" s="296"/>
      <c r="N99" s="296"/>
      <c r="O99" s="296"/>
      <c r="P99" s="297">
        <v>-0.000166</v>
      </c>
      <c r="Q99" s="399" t="s">
        <v>493</v>
      </c>
    </row>
    <row r="100" spans="1:17" ht="15.75" customHeight="1">
      <c r="A100" s="243"/>
      <c r="B100" s="299"/>
      <c r="C100" s="291">
        <v>4902599</v>
      </c>
      <c r="D100" s="302" t="s">
        <v>12</v>
      </c>
      <c r="E100" s="284" t="s">
        <v>305</v>
      </c>
      <c r="F100" s="828">
        <v>1333.33</v>
      </c>
      <c r="G100" s="295">
        <v>0</v>
      </c>
      <c r="H100" s="296">
        <v>0</v>
      </c>
      <c r="I100" s="296">
        <f>G100-H100</f>
        <v>0</v>
      </c>
      <c r="J100" s="296">
        <f>$F100*I100</f>
        <v>0</v>
      </c>
      <c r="K100" s="297">
        <f>J100/1000000</f>
        <v>0</v>
      </c>
      <c r="L100" s="295">
        <v>0</v>
      </c>
      <c r="M100" s="296">
        <v>0</v>
      </c>
      <c r="N100" s="296">
        <f>L100-M100</f>
        <v>0</v>
      </c>
      <c r="O100" s="296">
        <f>$F100*N100</f>
        <v>0</v>
      </c>
      <c r="P100" s="297">
        <f>O100/1000000</f>
        <v>0</v>
      </c>
      <c r="Q100" s="399" t="s">
        <v>490</v>
      </c>
    </row>
    <row r="101" spans="1:17" ht="15.75" customHeight="1">
      <c r="A101" s="243">
        <v>61</v>
      </c>
      <c r="B101" s="299" t="s">
        <v>69</v>
      </c>
      <c r="C101" s="291">
        <v>4902520</v>
      </c>
      <c r="D101" s="302" t="s">
        <v>12</v>
      </c>
      <c r="E101" s="284" t="s">
        <v>305</v>
      </c>
      <c r="F101" s="291">
        <v>100</v>
      </c>
      <c r="G101" s="295">
        <v>15712</v>
      </c>
      <c r="H101" s="296">
        <v>15670</v>
      </c>
      <c r="I101" s="296">
        <f>G101-H101</f>
        <v>42</v>
      </c>
      <c r="J101" s="296">
        <f>$F101*I101</f>
        <v>4200</v>
      </c>
      <c r="K101" s="297">
        <f>J101/1000000</f>
        <v>0.0042</v>
      </c>
      <c r="L101" s="295">
        <v>6453</v>
      </c>
      <c r="M101" s="296">
        <v>6406</v>
      </c>
      <c r="N101" s="296">
        <f>L101-M101</f>
        <v>47</v>
      </c>
      <c r="O101" s="296">
        <f>$F101*N101</f>
        <v>4700</v>
      </c>
      <c r="P101" s="297">
        <f>O101/1000000</f>
        <v>0.0047</v>
      </c>
      <c r="Q101" s="391"/>
    </row>
    <row r="102" spans="1:17" ht="15.75" customHeight="1">
      <c r="A102" s="243">
        <v>62</v>
      </c>
      <c r="B102" s="299" t="s">
        <v>70</v>
      </c>
      <c r="C102" s="291">
        <v>4902577</v>
      </c>
      <c r="D102" s="302" t="s">
        <v>12</v>
      </c>
      <c r="E102" s="284" t="s">
        <v>305</v>
      </c>
      <c r="F102" s="291">
        <v>100</v>
      </c>
      <c r="G102" s="295">
        <v>186</v>
      </c>
      <c r="H102" s="296">
        <v>154</v>
      </c>
      <c r="I102" s="296">
        <f>G102-H102</f>
        <v>32</v>
      </c>
      <c r="J102" s="296">
        <f>$F102*I102</f>
        <v>3200</v>
      </c>
      <c r="K102" s="297">
        <f>J102/1000000</f>
        <v>0.0032</v>
      </c>
      <c r="L102" s="295">
        <v>82</v>
      </c>
      <c r="M102" s="296">
        <v>62</v>
      </c>
      <c r="N102" s="296">
        <f>L102-M102</f>
        <v>20</v>
      </c>
      <c r="O102" s="296">
        <f>$F102*N102</f>
        <v>2000</v>
      </c>
      <c r="P102" s="297">
        <f>O102/1000000</f>
        <v>0.002</v>
      </c>
      <c r="Q102" s="399"/>
    </row>
    <row r="103" spans="1:17" ht="15.75" customHeight="1">
      <c r="A103" s="243"/>
      <c r="B103" s="300" t="s">
        <v>30</v>
      </c>
      <c r="C103" s="291"/>
      <c r="D103" s="303"/>
      <c r="E103" s="303"/>
      <c r="F103" s="291"/>
      <c r="G103" s="295"/>
      <c r="H103" s="296"/>
      <c r="I103" s="296"/>
      <c r="J103" s="296"/>
      <c r="K103" s="297"/>
      <c r="L103" s="295"/>
      <c r="M103" s="296"/>
      <c r="N103" s="296"/>
      <c r="O103" s="296"/>
      <c r="P103" s="297"/>
      <c r="Q103" s="391"/>
    </row>
    <row r="104" spans="1:17" ht="15.75" customHeight="1">
      <c r="A104" s="243">
        <v>63</v>
      </c>
      <c r="B104" s="299" t="s">
        <v>65</v>
      </c>
      <c r="C104" s="291">
        <v>4864797</v>
      </c>
      <c r="D104" s="302" t="s">
        <v>12</v>
      </c>
      <c r="E104" s="284" t="s">
        <v>305</v>
      </c>
      <c r="F104" s="291">
        <v>100</v>
      </c>
      <c r="G104" s="295">
        <v>59818</v>
      </c>
      <c r="H104" s="296">
        <v>60238</v>
      </c>
      <c r="I104" s="296">
        <f>G104-H104</f>
        <v>-420</v>
      </c>
      <c r="J104" s="296">
        <f>$F104*I104</f>
        <v>-42000</v>
      </c>
      <c r="K104" s="297">
        <f>J104/1000000</f>
        <v>-0.042</v>
      </c>
      <c r="L104" s="295">
        <v>2532</v>
      </c>
      <c r="M104" s="296">
        <v>2533</v>
      </c>
      <c r="N104" s="296">
        <f>L104-M104</f>
        <v>-1</v>
      </c>
      <c r="O104" s="296">
        <f>$F104*N104</f>
        <v>-100</v>
      </c>
      <c r="P104" s="297">
        <f>O104/1000000</f>
        <v>-0.0001</v>
      </c>
      <c r="Q104" s="391"/>
    </row>
    <row r="105" spans="1:17" ht="15.75" customHeight="1">
      <c r="A105" s="281">
        <v>64</v>
      </c>
      <c r="B105" s="299" t="s">
        <v>219</v>
      </c>
      <c r="C105" s="291">
        <v>4865074</v>
      </c>
      <c r="D105" s="302" t="s">
        <v>12</v>
      </c>
      <c r="E105" s="284" t="s">
        <v>305</v>
      </c>
      <c r="F105" s="291">
        <v>133.33</v>
      </c>
      <c r="G105" s="295">
        <v>429</v>
      </c>
      <c r="H105" s="296">
        <v>427</v>
      </c>
      <c r="I105" s="296">
        <f>G105-H105</f>
        <v>2</v>
      </c>
      <c r="J105" s="296">
        <f>$F105*I105</f>
        <v>266.66</v>
      </c>
      <c r="K105" s="297">
        <f>J105/1000000</f>
        <v>0.00026666</v>
      </c>
      <c r="L105" s="295">
        <v>1000</v>
      </c>
      <c r="M105" s="296">
        <v>998</v>
      </c>
      <c r="N105" s="296">
        <f>L105-M105</f>
        <v>2</v>
      </c>
      <c r="O105" s="296">
        <f>$F105*N105</f>
        <v>266.66</v>
      </c>
      <c r="P105" s="297">
        <f>O105/1000000</f>
        <v>0.00026666</v>
      </c>
      <c r="Q105" s="391"/>
    </row>
    <row r="106" spans="1:17" ht="15.75" customHeight="1">
      <c r="A106" s="281">
        <v>65</v>
      </c>
      <c r="B106" s="299" t="s">
        <v>75</v>
      </c>
      <c r="C106" s="291">
        <v>4902585</v>
      </c>
      <c r="D106" s="302" t="s">
        <v>12</v>
      </c>
      <c r="E106" s="284" t="s">
        <v>305</v>
      </c>
      <c r="F106" s="291">
        <v>-400</v>
      </c>
      <c r="G106" s="295">
        <v>999998</v>
      </c>
      <c r="H106" s="296">
        <v>999998</v>
      </c>
      <c r="I106" s="296">
        <f>G106-H106</f>
        <v>0</v>
      </c>
      <c r="J106" s="296">
        <f>$F106*I106</f>
        <v>0</v>
      </c>
      <c r="K106" s="297">
        <f>J106/1000000</f>
        <v>0</v>
      </c>
      <c r="L106" s="295">
        <v>7</v>
      </c>
      <c r="M106" s="296">
        <v>7</v>
      </c>
      <c r="N106" s="296">
        <f>L106-M106</f>
        <v>0</v>
      </c>
      <c r="O106" s="296">
        <f>$F106*N106</f>
        <v>0</v>
      </c>
      <c r="P106" s="297">
        <f>O106/1000000</f>
        <v>0</v>
      </c>
      <c r="Q106" s="580"/>
    </row>
    <row r="107" spans="1:17" ht="15.75" customHeight="1">
      <c r="A107" s="586"/>
      <c r="B107" s="300" t="s">
        <v>71</v>
      </c>
      <c r="C107" s="291"/>
      <c r="D107" s="302"/>
      <c r="E107" s="302"/>
      <c r="F107" s="291"/>
      <c r="G107" s="295"/>
      <c r="H107" s="296"/>
      <c r="I107" s="296"/>
      <c r="J107" s="296"/>
      <c r="K107" s="297"/>
      <c r="L107" s="295"/>
      <c r="M107" s="296"/>
      <c r="N107" s="296"/>
      <c r="O107" s="296"/>
      <c r="P107" s="297"/>
      <c r="Q107" s="580"/>
    </row>
    <row r="108" spans="1:17" ht="16.5">
      <c r="A108" s="281">
        <v>66</v>
      </c>
      <c r="B108" s="651" t="s">
        <v>72</v>
      </c>
      <c r="C108" s="291">
        <v>4902529</v>
      </c>
      <c r="D108" s="302" t="s">
        <v>12</v>
      </c>
      <c r="E108" s="284" t="s">
        <v>305</v>
      </c>
      <c r="F108" s="291">
        <v>-400</v>
      </c>
      <c r="G108" s="295">
        <v>999999</v>
      </c>
      <c r="H108" s="296">
        <v>999999</v>
      </c>
      <c r="I108" s="296">
        <f>G108-H108</f>
        <v>0</v>
      </c>
      <c r="J108" s="296">
        <f>$F108*I108</f>
        <v>0</v>
      </c>
      <c r="K108" s="297">
        <f>J108/1000000</f>
        <v>0</v>
      </c>
      <c r="L108" s="295">
        <v>0</v>
      </c>
      <c r="M108" s="296">
        <v>0</v>
      </c>
      <c r="N108" s="296">
        <f>L108-M108</f>
        <v>0</v>
      </c>
      <c r="O108" s="296">
        <f>$F108*N108</f>
        <v>0</v>
      </c>
      <c r="P108" s="297">
        <f>O108/1000000</f>
        <v>0</v>
      </c>
      <c r="Q108" s="804"/>
    </row>
    <row r="109" spans="1:17" ht="16.5">
      <c r="A109" s="281">
        <v>67</v>
      </c>
      <c r="B109" s="651" t="s">
        <v>73</v>
      </c>
      <c r="C109" s="291">
        <v>4902525</v>
      </c>
      <c r="D109" s="302" t="s">
        <v>12</v>
      </c>
      <c r="E109" s="284" t="s">
        <v>305</v>
      </c>
      <c r="F109" s="291">
        <v>400</v>
      </c>
      <c r="G109" s="295">
        <v>999893</v>
      </c>
      <c r="H109" s="296">
        <v>999893</v>
      </c>
      <c r="I109" s="296">
        <f>G109-H109</f>
        <v>0</v>
      </c>
      <c r="J109" s="296">
        <f>$F109*I109</f>
        <v>0</v>
      </c>
      <c r="K109" s="297">
        <f>J109/1000000</f>
        <v>0</v>
      </c>
      <c r="L109" s="295">
        <v>999459</v>
      </c>
      <c r="M109" s="296">
        <v>999457</v>
      </c>
      <c r="N109" s="296">
        <f>L109-M109</f>
        <v>2</v>
      </c>
      <c r="O109" s="296">
        <f>$F109*N109</f>
        <v>800</v>
      </c>
      <c r="P109" s="297">
        <f>O109/1000000</f>
        <v>0.0008</v>
      </c>
      <c r="Q109" s="399"/>
    </row>
    <row r="110" spans="1:17" ht="16.5">
      <c r="A110" s="586"/>
      <c r="B110" s="300" t="s">
        <v>342</v>
      </c>
      <c r="C110" s="291"/>
      <c r="D110" s="302"/>
      <c r="E110" s="284"/>
      <c r="F110" s="291"/>
      <c r="G110" s="295"/>
      <c r="H110" s="296"/>
      <c r="I110" s="296"/>
      <c r="J110" s="296"/>
      <c r="K110" s="297"/>
      <c r="L110" s="295"/>
      <c r="M110" s="296"/>
      <c r="N110" s="296"/>
      <c r="O110" s="296"/>
      <c r="P110" s="297"/>
      <c r="Q110" s="391"/>
    </row>
    <row r="111" spans="1:17" ht="18">
      <c r="A111" s="281">
        <v>68</v>
      </c>
      <c r="B111" s="299" t="s">
        <v>348</v>
      </c>
      <c r="C111" s="270">
        <v>4864983</v>
      </c>
      <c r="D111" s="104" t="s">
        <v>12</v>
      </c>
      <c r="E111" s="87" t="s">
        <v>305</v>
      </c>
      <c r="F111" s="361">
        <v>800</v>
      </c>
      <c r="G111" s="295">
        <v>936595</v>
      </c>
      <c r="H111" s="296">
        <v>938433</v>
      </c>
      <c r="I111" s="279">
        <f>G111-H111</f>
        <v>-1838</v>
      </c>
      <c r="J111" s="279">
        <f>$F111*I111</f>
        <v>-1470400</v>
      </c>
      <c r="K111" s="279">
        <f>J111/1000000</f>
        <v>-1.4704</v>
      </c>
      <c r="L111" s="295">
        <v>999698</v>
      </c>
      <c r="M111" s="296">
        <v>999698</v>
      </c>
      <c r="N111" s="279">
        <f>L111-M111</f>
        <v>0</v>
      </c>
      <c r="O111" s="279">
        <f>$F111*N111</f>
        <v>0</v>
      </c>
      <c r="P111" s="279">
        <f>O111/1000000</f>
        <v>0</v>
      </c>
      <c r="Q111" s="391"/>
    </row>
    <row r="112" spans="1:17" ht="18">
      <c r="A112" s="281">
        <v>69</v>
      </c>
      <c r="B112" s="299" t="s">
        <v>358</v>
      </c>
      <c r="C112" s="270">
        <v>4865032</v>
      </c>
      <c r="D112" s="104" t="s">
        <v>12</v>
      </c>
      <c r="E112" s="87" t="s">
        <v>305</v>
      </c>
      <c r="F112" s="291">
        <v>800</v>
      </c>
      <c r="G112" s="295">
        <v>996482</v>
      </c>
      <c r="H112" s="296">
        <v>997046</v>
      </c>
      <c r="I112" s="279">
        <f>G112-H112</f>
        <v>-564</v>
      </c>
      <c r="J112" s="279">
        <f>$F112*I112</f>
        <v>-451200</v>
      </c>
      <c r="K112" s="279">
        <f>J112/1000000</f>
        <v>-0.4512</v>
      </c>
      <c r="L112" s="295">
        <v>999999</v>
      </c>
      <c r="M112" s="296">
        <v>999999</v>
      </c>
      <c r="N112" s="279">
        <f>L112-M112</f>
        <v>0</v>
      </c>
      <c r="O112" s="279">
        <f>$F112*N112</f>
        <v>0</v>
      </c>
      <c r="P112" s="279">
        <f>O112/1000000</f>
        <v>0</v>
      </c>
      <c r="Q112" s="399"/>
    </row>
    <row r="113" spans="1:17" ht="18">
      <c r="A113" s="586"/>
      <c r="B113" s="300" t="s">
        <v>372</v>
      </c>
      <c r="C113" s="270"/>
      <c r="D113" s="104"/>
      <c r="E113" s="87"/>
      <c r="F113" s="291"/>
      <c r="G113" s="295"/>
      <c r="H113" s="296"/>
      <c r="I113" s="279"/>
      <c r="J113" s="279"/>
      <c r="K113" s="279"/>
      <c r="L113" s="295"/>
      <c r="M113" s="296"/>
      <c r="N113" s="279"/>
      <c r="O113" s="279"/>
      <c r="P113" s="279"/>
      <c r="Q113" s="391"/>
    </row>
    <row r="114" spans="1:17" ht="18">
      <c r="A114" s="281">
        <v>70</v>
      </c>
      <c r="B114" s="299" t="s">
        <v>373</v>
      </c>
      <c r="C114" s="270">
        <v>4864810</v>
      </c>
      <c r="D114" s="104" t="s">
        <v>12</v>
      </c>
      <c r="E114" s="87" t="s">
        <v>305</v>
      </c>
      <c r="F114" s="361">
        <v>200</v>
      </c>
      <c r="G114" s="295">
        <v>960194</v>
      </c>
      <c r="H114" s="296">
        <v>961383</v>
      </c>
      <c r="I114" s="296">
        <f>G114-H114</f>
        <v>-1189</v>
      </c>
      <c r="J114" s="296">
        <f>$F114*I114</f>
        <v>-237800</v>
      </c>
      <c r="K114" s="296">
        <f>J114/1000000</f>
        <v>-0.2378</v>
      </c>
      <c r="L114" s="295">
        <v>2049</v>
      </c>
      <c r="M114" s="296">
        <v>2049</v>
      </c>
      <c r="N114" s="296">
        <f>L114-M114</f>
        <v>0</v>
      </c>
      <c r="O114" s="296">
        <f>$F114*N114</f>
        <v>0</v>
      </c>
      <c r="P114" s="297">
        <f>O114/1000000</f>
        <v>0</v>
      </c>
      <c r="Q114" s="391"/>
    </row>
    <row r="115" spans="1:17" s="414" customFormat="1" ht="18">
      <c r="A115" s="829">
        <v>71</v>
      </c>
      <c r="B115" s="597" t="s">
        <v>374</v>
      </c>
      <c r="C115" s="270">
        <v>4864901</v>
      </c>
      <c r="D115" s="104" t="s">
        <v>12</v>
      </c>
      <c r="E115" s="87" t="s">
        <v>305</v>
      </c>
      <c r="F115" s="291">
        <v>250</v>
      </c>
      <c r="G115" s="295">
        <v>989880</v>
      </c>
      <c r="H115" s="296">
        <v>990597</v>
      </c>
      <c r="I115" s="279">
        <f>G115-H115</f>
        <v>-717</v>
      </c>
      <c r="J115" s="279">
        <f>$F115*I115</f>
        <v>-179250</v>
      </c>
      <c r="K115" s="279">
        <f>J115/1000000</f>
        <v>-0.17925</v>
      </c>
      <c r="L115" s="295">
        <v>857</v>
      </c>
      <c r="M115" s="296">
        <v>857</v>
      </c>
      <c r="N115" s="279">
        <f>L115-M115</f>
        <v>0</v>
      </c>
      <c r="O115" s="279">
        <f>$F115*N115</f>
        <v>0</v>
      </c>
      <c r="P115" s="279">
        <f>O115/1000000</f>
        <v>0</v>
      </c>
      <c r="Q115" s="391"/>
    </row>
    <row r="116" spans="1:17" s="414" customFormat="1" ht="18">
      <c r="A116" s="829"/>
      <c r="B116" s="301" t="s">
        <v>413</v>
      </c>
      <c r="C116" s="270"/>
      <c r="D116" s="104"/>
      <c r="E116" s="87"/>
      <c r="F116" s="291"/>
      <c r="G116" s="295"/>
      <c r="H116" s="296"/>
      <c r="I116" s="279"/>
      <c r="J116" s="279"/>
      <c r="K116" s="279"/>
      <c r="L116" s="295"/>
      <c r="M116" s="296"/>
      <c r="N116" s="279"/>
      <c r="O116" s="279"/>
      <c r="P116" s="279"/>
      <c r="Q116" s="391"/>
    </row>
    <row r="117" spans="1:17" s="414" customFormat="1" ht="18">
      <c r="A117" s="829">
        <v>72</v>
      </c>
      <c r="B117" s="597" t="s">
        <v>418</v>
      </c>
      <c r="C117" s="270">
        <v>4864960</v>
      </c>
      <c r="D117" s="104" t="s">
        <v>12</v>
      </c>
      <c r="E117" s="87" t="s">
        <v>305</v>
      </c>
      <c r="F117" s="291">
        <v>1000</v>
      </c>
      <c r="G117" s="295">
        <v>979519</v>
      </c>
      <c r="H117" s="296">
        <v>979673</v>
      </c>
      <c r="I117" s="296">
        <f>G117-H117</f>
        <v>-154</v>
      </c>
      <c r="J117" s="296">
        <f>$F117*I117</f>
        <v>-154000</v>
      </c>
      <c r="K117" s="296">
        <f>J117/1000000</f>
        <v>-0.154</v>
      </c>
      <c r="L117" s="295">
        <v>2040</v>
      </c>
      <c r="M117" s="296">
        <v>2042</v>
      </c>
      <c r="N117" s="296">
        <f>L117-M117</f>
        <v>-2</v>
      </c>
      <c r="O117" s="296">
        <f>$F117*N117</f>
        <v>-2000</v>
      </c>
      <c r="P117" s="297">
        <f>O117/1000000</f>
        <v>-0.002</v>
      </c>
      <c r="Q117" s="391"/>
    </row>
    <row r="118" spans="1:17" ht="18">
      <c r="A118" s="829">
        <v>73</v>
      </c>
      <c r="B118" s="597" t="s">
        <v>419</v>
      </c>
      <c r="C118" s="270">
        <v>5129960</v>
      </c>
      <c r="D118" s="104" t="s">
        <v>12</v>
      </c>
      <c r="E118" s="87" t="s">
        <v>305</v>
      </c>
      <c r="F118" s="415">
        <v>281.25</v>
      </c>
      <c r="G118" s="295">
        <v>999787</v>
      </c>
      <c r="H118" s="296">
        <v>999902</v>
      </c>
      <c r="I118" s="296">
        <f>G118-H118</f>
        <v>-115</v>
      </c>
      <c r="J118" s="296">
        <f>$F118*I118</f>
        <v>-32343.75</v>
      </c>
      <c r="K118" s="296">
        <f>J118/1000000</f>
        <v>-0.03234375</v>
      </c>
      <c r="L118" s="295">
        <v>999999</v>
      </c>
      <c r="M118" s="296">
        <v>999999</v>
      </c>
      <c r="N118" s="296">
        <f>L118-M118</f>
        <v>0</v>
      </c>
      <c r="O118" s="296">
        <f>$F118*N118</f>
        <v>0</v>
      </c>
      <c r="P118" s="297">
        <f>O118/1000000</f>
        <v>0</v>
      </c>
      <c r="Q118" s="391"/>
    </row>
    <row r="119" spans="1:92" s="417" customFormat="1" ht="15.75" thickBot="1">
      <c r="A119" s="506"/>
      <c r="B119" s="633"/>
      <c r="G119" s="389"/>
      <c r="H119" s="390"/>
      <c r="I119" s="632"/>
      <c r="J119" s="632"/>
      <c r="K119" s="632"/>
      <c r="L119" s="389"/>
      <c r="M119" s="390"/>
      <c r="N119" s="632"/>
      <c r="O119" s="632"/>
      <c r="P119" s="632"/>
      <c r="Q119" s="464"/>
      <c r="R119" s="414"/>
      <c r="S119" s="414"/>
      <c r="T119" s="414"/>
      <c r="U119" s="414"/>
      <c r="V119" s="414"/>
      <c r="W119" s="414"/>
      <c r="X119" s="414"/>
      <c r="Y119" s="414"/>
      <c r="Z119" s="414"/>
      <c r="AA119" s="414"/>
      <c r="AB119" s="414"/>
      <c r="AC119" s="414"/>
      <c r="AD119" s="414"/>
      <c r="AE119" s="414"/>
      <c r="AF119" s="414"/>
      <c r="AG119" s="414"/>
      <c r="AH119" s="414"/>
      <c r="AI119" s="414"/>
      <c r="AJ119" s="414"/>
      <c r="AK119" s="414"/>
      <c r="AL119" s="414"/>
      <c r="AM119" s="414"/>
      <c r="AN119" s="414"/>
      <c r="AO119" s="414"/>
      <c r="AP119" s="414"/>
      <c r="AQ119" s="414"/>
      <c r="AR119" s="414"/>
      <c r="AS119" s="414"/>
      <c r="AT119" s="414"/>
      <c r="AU119" s="414"/>
      <c r="AV119" s="414"/>
      <c r="AW119" s="414"/>
      <c r="AX119" s="414"/>
      <c r="AY119" s="414"/>
      <c r="AZ119" s="414"/>
      <c r="BA119" s="414"/>
      <c r="BB119" s="414"/>
      <c r="BC119" s="414"/>
      <c r="BD119" s="414"/>
      <c r="BE119" s="414"/>
      <c r="BF119" s="414"/>
      <c r="BG119" s="414"/>
      <c r="BH119" s="414"/>
      <c r="BI119" s="414"/>
      <c r="BJ119" s="414"/>
      <c r="BK119" s="414"/>
      <c r="BL119" s="414"/>
      <c r="BM119" s="414"/>
      <c r="BN119" s="414"/>
      <c r="BO119" s="414"/>
      <c r="BP119" s="414"/>
      <c r="BQ119" s="414"/>
      <c r="BR119" s="414"/>
      <c r="BS119" s="414"/>
      <c r="BT119" s="414"/>
      <c r="BU119" s="414"/>
      <c r="BV119" s="414"/>
      <c r="BW119" s="414"/>
      <c r="BX119" s="414"/>
      <c r="BY119" s="414"/>
      <c r="BZ119" s="414"/>
      <c r="CA119" s="414"/>
      <c r="CB119" s="414"/>
      <c r="CC119" s="414"/>
      <c r="CD119" s="414"/>
      <c r="CE119" s="414"/>
      <c r="CF119" s="414"/>
      <c r="CG119" s="414"/>
      <c r="CH119" s="414"/>
      <c r="CI119" s="414"/>
      <c r="CJ119" s="414"/>
      <c r="CK119" s="414"/>
      <c r="CL119" s="414"/>
      <c r="CM119" s="414"/>
      <c r="CN119" s="414"/>
    </row>
    <row r="120" spans="2:16" ht="18.75" thickTop="1">
      <c r="B120" s="129" t="s">
        <v>218</v>
      </c>
      <c r="G120" s="296"/>
      <c r="H120" s="296"/>
      <c r="I120" s="455"/>
      <c r="J120" s="455"/>
      <c r="K120" s="370">
        <f>SUM(K7:K119)</f>
        <v>-69.54184956999995</v>
      </c>
      <c r="L120" s="296"/>
      <c r="M120" s="296"/>
      <c r="N120" s="455"/>
      <c r="O120" s="455"/>
      <c r="P120" s="370">
        <f>SUM(P7:P119)</f>
        <v>-0.7547986049999998</v>
      </c>
    </row>
    <row r="121" spans="2:16" ht="15">
      <c r="B121" s="15"/>
      <c r="G121" s="296"/>
      <c r="H121" s="296"/>
      <c r="I121" s="455"/>
      <c r="J121" s="455"/>
      <c r="K121" s="455"/>
      <c r="L121" s="296"/>
      <c r="M121" s="296"/>
      <c r="N121" s="455"/>
      <c r="O121" s="455"/>
      <c r="P121" s="455"/>
    </row>
    <row r="122" spans="2:16" ht="15">
      <c r="B122" s="15"/>
      <c r="G122" s="296"/>
      <c r="H122" s="296"/>
      <c r="I122" s="455"/>
      <c r="J122" s="455"/>
      <c r="K122" s="455"/>
      <c r="L122" s="296"/>
      <c r="M122" s="296"/>
      <c r="N122" s="455"/>
      <c r="O122" s="455"/>
      <c r="P122" s="455"/>
    </row>
    <row r="123" spans="2:16" ht="15">
      <c r="B123" s="15"/>
      <c r="G123" s="296"/>
      <c r="H123" s="296"/>
      <c r="I123" s="455"/>
      <c r="J123" s="455"/>
      <c r="K123" s="455"/>
      <c r="L123" s="296"/>
      <c r="M123" s="296"/>
      <c r="N123" s="455"/>
      <c r="O123" s="455"/>
      <c r="P123" s="455"/>
    </row>
    <row r="124" spans="2:16" ht="15">
      <c r="B124" s="15"/>
      <c r="G124" s="296"/>
      <c r="H124" s="296"/>
      <c r="I124" s="455"/>
      <c r="J124" s="455"/>
      <c r="K124" s="455"/>
      <c r="L124" s="296"/>
      <c r="M124" s="296"/>
      <c r="N124" s="455"/>
      <c r="O124" s="455"/>
      <c r="P124" s="455"/>
    </row>
    <row r="125" spans="2:16" ht="15">
      <c r="B125" s="15"/>
      <c r="G125" s="296"/>
      <c r="H125" s="296"/>
      <c r="I125" s="455"/>
      <c r="J125" s="455"/>
      <c r="K125" s="455"/>
      <c r="L125" s="296"/>
      <c r="M125" s="296"/>
      <c r="N125" s="455"/>
      <c r="O125" s="455"/>
      <c r="P125" s="455"/>
    </row>
    <row r="126" spans="1:16" ht="15.75">
      <c r="A126" s="14"/>
      <c r="G126" s="296"/>
      <c r="H126" s="296"/>
      <c r="I126" s="455"/>
      <c r="J126" s="455"/>
      <c r="K126" s="455"/>
      <c r="L126" s="296"/>
      <c r="M126" s="296"/>
      <c r="N126" s="455"/>
      <c r="O126" s="455"/>
      <c r="P126" s="455"/>
    </row>
    <row r="127" spans="1:17" ht="24" thickBot="1">
      <c r="A127" s="159" t="s">
        <v>217</v>
      </c>
      <c r="G127" s="296"/>
      <c r="H127" s="296"/>
      <c r="I127" s="75" t="s">
        <v>354</v>
      </c>
      <c r="J127" s="414"/>
      <c r="K127" s="414"/>
      <c r="L127" s="296"/>
      <c r="M127" s="296"/>
      <c r="N127" s="75" t="s">
        <v>355</v>
      </c>
      <c r="O127" s="414"/>
      <c r="P127" s="414"/>
      <c r="Q127" s="456" t="str">
        <f>Q1</f>
        <v>FEBRUARY-2023</v>
      </c>
    </row>
    <row r="128" spans="1:17" ht="39" customHeight="1" thickBot="1" thickTop="1">
      <c r="A128" s="447" t="s">
        <v>8</v>
      </c>
      <c r="B128" s="431" t="s">
        <v>9</v>
      </c>
      <c r="C128" s="432" t="s">
        <v>1</v>
      </c>
      <c r="D128" s="432" t="s">
        <v>2</v>
      </c>
      <c r="E128" s="432" t="s">
        <v>3</v>
      </c>
      <c r="F128" s="432" t="s">
        <v>10</v>
      </c>
      <c r="G128" s="430" t="str">
        <f>G5</f>
        <v>FINAL READING 28/02/2023</v>
      </c>
      <c r="H128" s="432" t="str">
        <f>H5</f>
        <v>INTIAL READING 01/02/2023</v>
      </c>
      <c r="I128" s="432" t="s">
        <v>4</v>
      </c>
      <c r="J128" s="432" t="s">
        <v>5</v>
      </c>
      <c r="K128" s="448" t="s">
        <v>6</v>
      </c>
      <c r="L128" s="430" t="str">
        <f>L5</f>
        <v>FINAL READING 28/02/2023</v>
      </c>
      <c r="M128" s="432" t="str">
        <f>M5</f>
        <v>INTIAL READING 01/02/2023</v>
      </c>
      <c r="N128" s="432" t="s">
        <v>4</v>
      </c>
      <c r="O128" s="432" t="s">
        <v>5</v>
      </c>
      <c r="P128" s="448" t="s">
        <v>6</v>
      </c>
      <c r="Q128" s="448" t="s">
        <v>270</v>
      </c>
    </row>
    <row r="129" spans="1:16" ht="7.5" customHeight="1" hidden="1" thickBot="1" thickTop="1">
      <c r="A129" s="12"/>
      <c r="B129" s="11"/>
      <c r="C129" s="10"/>
      <c r="D129" s="10"/>
      <c r="E129" s="10"/>
      <c r="F129" s="10"/>
      <c r="G129" s="296"/>
      <c r="H129" s="296"/>
      <c r="I129" s="455"/>
      <c r="J129" s="455"/>
      <c r="K129" s="455"/>
      <c r="L129" s="296"/>
      <c r="M129" s="296"/>
      <c r="N129" s="455"/>
      <c r="O129" s="455"/>
      <c r="P129" s="455"/>
    </row>
    <row r="130" spans="1:17" ht="15.75" customHeight="1" thickTop="1">
      <c r="A130" s="292"/>
      <c r="B130" s="293" t="s">
        <v>25</v>
      </c>
      <c r="C130" s="282"/>
      <c r="D130" s="276"/>
      <c r="E130" s="276"/>
      <c r="F130" s="276"/>
      <c r="G130" s="827"/>
      <c r="H130" s="452"/>
      <c r="I130" s="458"/>
      <c r="J130" s="458"/>
      <c r="K130" s="459"/>
      <c r="L130" s="452"/>
      <c r="M130" s="452"/>
      <c r="N130" s="458"/>
      <c r="O130" s="458"/>
      <c r="P130" s="459"/>
      <c r="Q130" s="454"/>
    </row>
    <row r="131" spans="1:17" ht="15.75" customHeight="1">
      <c r="A131" s="281">
        <v>1</v>
      </c>
      <c r="B131" s="299" t="s">
        <v>74</v>
      </c>
      <c r="C131" s="291">
        <v>4902566</v>
      </c>
      <c r="D131" s="284" t="s">
        <v>12</v>
      </c>
      <c r="E131" s="284" t="s">
        <v>305</v>
      </c>
      <c r="F131" s="291">
        <v>-100</v>
      </c>
      <c r="G131" s="295">
        <v>307</v>
      </c>
      <c r="H131" s="296">
        <v>307</v>
      </c>
      <c r="I131" s="296">
        <f>G131-H131</f>
        <v>0</v>
      </c>
      <c r="J131" s="296">
        <f>$F131*I131</f>
        <v>0</v>
      </c>
      <c r="K131" s="296">
        <f>J131/1000000</f>
        <v>0</v>
      </c>
      <c r="L131" s="295">
        <v>1561</v>
      </c>
      <c r="M131" s="296">
        <v>1513</v>
      </c>
      <c r="N131" s="296">
        <f>L131-M131</f>
        <v>48</v>
      </c>
      <c r="O131" s="296">
        <f>$F131*N131</f>
        <v>-4800</v>
      </c>
      <c r="P131" s="297">
        <f>O131/1000000</f>
        <v>-0.0048</v>
      </c>
      <c r="Q131" s="391"/>
    </row>
    <row r="132" spans="1:17" ht="16.5">
      <c r="A132" s="281"/>
      <c r="B132" s="300" t="s">
        <v>37</v>
      </c>
      <c r="C132" s="291"/>
      <c r="D132" s="303"/>
      <c r="E132" s="303"/>
      <c r="F132" s="291"/>
      <c r="G132" s="295"/>
      <c r="H132" s="296"/>
      <c r="I132" s="296"/>
      <c r="J132" s="296"/>
      <c r="K132" s="297"/>
      <c r="L132" s="295"/>
      <c r="M132" s="296"/>
      <c r="N132" s="296"/>
      <c r="O132" s="296"/>
      <c r="P132" s="297"/>
      <c r="Q132" s="391"/>
    </row>
    <row r="133" spans="1:17" ht="16.5">
      <c r="A133" s="281">
        <v>2</v>
      </c>
      <c r="B133" s="299" t="s">
        <v>38</v>
      </c>
      <c r="C133" s="291">
        <v>4864787</v>
      </c>
      <c r="D133" s="302" t="s">
        <v>12</v>
      </c>
      <c r="E133" s="284" t="s">
        <v>305</v>
      </c>
      <c r="F133" s="291">
        <v>-800</v>
      </c>
      <c r="G133" s="295">
        <v>606</v>
      </c>
      <c r="H133" s="296">
        <v>580</v>
      </c>
      <c r="I133" s="296">
        <f>G133-H133</f>
        <v>26</v>
      </c>
      <c r="J133" s="296">
        <f>$F133*I133</f>
        <v>-20800</v>
      </c>
      <c r="K133" s="297">
        <f>J133/1000000</f>
        <v>-0.0208</v>
      </c>
      <c r="L133" s="295">
        <v>639</v>
      </c>
      <c r="M133" s="296">
        <v>639</v>
      </c>
      <c r="N133" s="296">
        <f>L133-M133</f>
        <v>0</v>
      </c>
      <c r="O133" s="296">
        <f>$F133*N133</f>
        <v>0</v>
      </c>
      <c r="P133" s="297">
        <f>O133/1000000</f>
        <v>0</v>
      </c>
      <c r="Q133" s="391"/>
    </row>
    <row r="134" spans="1:17" ht="15.75" customHeight="1">
      <c r="A134" s="281"/>
      <c r="B134" s="300" t="s">
        <v>17</v>
      </c>
      <c r="C134" s="291"/>
      <c r="D134" s="302"/>
      <c r="E134" s="284"/>
      <c r="F134" s="291"/>
      <c r="G134" s="295"/>
      <c r="H134" s="296"/>
      <c r="I134" s="296"/>
      <c r="J134" s="296"/>
      <c r="K134" s="297"/>
      <c r="L134" s="295"/>
      <c r="M134" s="296"/>
      <c r="N134" s="296"/>
      <c r="O134" s="296"/>
      <c r="P134" s="297"/>
      <c r="Q134" s="391"/>
    </row>
    <row r="135" spans="1:17" ht="16.5">
      <c r="A135" s="281">
        <v>3</v>
      </c>
      <c r="B135" s="299" t="s">
        <v>18</v>
      </c>
      <c r="C135" s="291">
        <v>4865119</v>
      </c>
      <c r="D135" s="302" t="s">
        <v>12</v>
      </c>
      <c r="E135" s="284" t="s">
        <v>305</v>
      </c>
      <c r="F135" s="291">
        <v>-1333.33</v>
      </c>
      <c r="G135" s="295">
        <v>81</v>
      </c>
      <c r="H135" s="296">
        <v>70</v>
      </c>
      <c r="I135" s="296">
        <f>G135-H135</f>
        <v>11</v>
      </c>
      <c r="J135" s="296">
        <f>$F135*I135</f>
        <v>-14666.63</v>
      </c>
      <c r="K135" s="297">
        <f>J135/1000000</f>
        <v>-0.01466663</v>
      </c>
      <c r="L135" s="295">
        <v>4</v>
      </c>
      <c r="M135" s="296">
        <v>3</v>
      </c>
      <c r="N135" s="296">
        <f>L135-M135</f>
        <v>1</v>
      </c>
      <c r="O135" s="296">
        <f>$F135*N135</f>
        <v>-1333.33</v>
      </c>
      <c r="P135" s="297">
        <f>O135/1000000</f>
        <v>-0.00133333</v>
      </c>
      <c r="Q135" s="647"/>
    </row>
    <row r="136" spans="1:17" ht="16.5">
      <c r="A136" s="281">
        <v>4</v>
      </c>
      <c r="B136" s="299" t="s">
        <v>19</v>
      </c>
      <c r="C136" s="291">
        <v>4864825</v>
      </c>
      <c r="D136" s="302" t="s">
        <v>12</v>
      </c>
      <c r="E136" s="284" t="s">
        <v>305</v>
      </c>
      <c r="F136" s="291">
        <v>-133.33</v>
      </c>
      <c r="G136" s="295">
        <v>6021</v>
      </c>
      <c r="H136" s="296">
        <v>6033</v>
      </c>
      <c r="I136" s="296">
        <f>G136-H136</f>
        <v>-12</v>
      </c>
      <c r="J136" s="296">
        <f>$F136*I136</f>
        <v>1599.96</v>
      </c>
      <c r="K136" s="297">
        <f>J136/1000000</f>
        <v>0.00159996</v>
      </c>
      <c r="L136" s="295">
        <v>8037</v>
      </c>
      <c r="M136" s="296">
        <v>8037</v>
      </c>
      <c r="N136" s="296">
        <f>L136-M136</f>
        <v>0</v>
      </c>
      <c r="O136" s="296">
        <f>$F136*N136</f>
        <v>0</v>
      </c>
      <c r="P136" s="297">
        <f>O136/1000000</f>
        <v>0</v>
      </c>
      <c r="Q136" s="391"/>
    </row>
    <row r="137" spans="1:17" ht="16.5">
      <c r="A137" s="460"/>
      <c r="B137" s="461" t="s">
        <v>44</v>
      </c>
      <c r="C137" s="280"/>
      <c r="D137" s="284"/>
      <c r="E137" s="284"/>
      <c r="F137" s="462"/>
      <c r="G137" s="295"/>
      <c r="H137" s="296"/>
      <c r="I137" s="296"/>
      <c r="J137" s="296"/>
      <c r="K137" s="297"/>
      <c r="L137" s="295"/>
      <c r="M137" s="296"/>
      <c r="N137" s="296"/>
      <c r="O137" s="296"/>
      <c r="P137" s="297"/>
      <c r="Q137" s="391"/>
    </row>
    <row r="138" spans="1:17" ht="16.5">
      <c r="A138" s="281">
        <v>5</v>
      </c>
      <c r="B138" s="418" t="s">
        <v>45</v>
      </c>
      <c r="C138" s="291">
        <v>4865149</v>
      </c>
      <c r="D138" s="303" t="s">
        <v>12</v>
      </c>
      <c r="E138" s="284" t="s">
        <v>305</v>
      </c>
      <c r="F138" s="291">
        <v>-187.5</v>
      </c>
      <c r="G138" s="295">
        <v>996622</v>
      </c>
      <c r="H138" s="296">
        <v>996792</v>
      </c>
      <c r="I138" s="296">
        <f>G138-H138</f>
        <v>-170</v>
      </c>
      <c r="J138" s="296">
        <f>$F138*I138</f>
        <v>31875</v>
      </c>
      <c r="K138" s="297">
        <f>J138/1000000</f>
        <v>0.031875</v>
      </c>
      <c r="L138" s="295">
        <v>998457</v>
      </c>
      <c r="M138" s="296">
        <v>998458</v>
      </c>
      <c r="N138" s="296">
        <f>L138-M138</f>
        <v>-1</v>
      </c>
      <c r="O138" s="296">
        <f>$F138*N138</f>
        <v>187.5</v>
      </c>
      <c r="P138" s="297">
        <f>O138/1000000</f>
        <v>0.0001875</v>
      </c>
      <c r="Q138" s="412"/>
    </row>
    <row r="139" spans="1:17" ht="16.5">
      <c r="A139" s="281"/>
      <c r="B139" s="300" t="s">
        <v>33</v>
      </c>
      <c r="C139" s="291"/>
      <c r="D139" s="303"/>
      <c r="E139" s="284"/>
      <c r="F139" s="291"/>
      <c r="G139" s="295"/>
      <c r="H139" s="296"/>
      <c r="I139" s="296"/>
      <c r="J139" s="296"/>
      <c r="K139" s="297"/>
      <c r="L139" s="295"/>
      <c r="M139" s="296"/>
      <c r="N139" s="296"/>
      <c r="O139" s="296"/>
      <c r="P139" s="297"/>
      <c r="Q139" s="391"/>
    </row>
    <row r="140" spans="1:17" ht="16.5">
      <c r="A140" s="281">
        <v>6</v>
      </c>
      <c r="B140" s="299" t="s">
        <v>319</v>
      </c>
      <c r="C140" s="291">
        <v>5128439</v>
      </c>
      <c r="D140" s="302" t="s">
        <v>12</v>
      </c>
      <c r="E140" s="284" t="s">
        <v>305</v>
      </c>
      <c r="F140" s="291">
        <v>-800</v>
      </c>
      <c r="G140" s="295">
        <v>895739</v>
      </c>
      <c r="H140" s="296">
        <v>896596</v>
      </c>
      <c r="I140" s="296">
        <f>G140-H140</f>
        <v>-857</v>
      </c>
      <c r="J140" s="296">
        <f>$F140*I140</f>
        <v>685600</v>
      </c>
      <c r="K140" s="297">
        <f>J140/1000000</f>
        <v>0.6856</v>
      </c>
      <c r="L140" s="295">
        <v>997618</v>
      </c>
      <c r="M140" s="296">
        <v>997620</v>
      </c>
      <c r="N140" s="296">
        <f>L140-M140</f>
        <v>-2</v>
      </c>
      <c r="O140" s="296">
        <f>$F140*N140</f>
        <v>1600</v>
      </c>
      <c r="P140" s="297">
        <f>O140/1000000</f>
        <v>0.0016</v>
      </c>
      <c r="Q140" s="391"/>
    </row>
    <row r="141" spans="1:17" ht="16.5">
      <c r="A141" s="281"/>
      <c r="B141" s="301" t="s">
        <v>342</v>
      </c>
      <c r="C141" s="291"/>
      <c r="D141" s="302"/>
      <c r="E141" s="284"/>
      <c r="F141" s="291"/>
      <c r="G141" s="295"/>
      <c r="H141" s="296"/>
      <c r="I141" s="296"/>
      <c r="J141" s="296"/>
      <c r="K141" s="297"/>
      <c r="L141" s="295"/>
      <c r="M141" s="296"/>
      <c r="N141" s="296"/>
      <c r="O141" s="296"/>
      <c r="P141" s="297"/>
      <c r="Q141" s="391"/>
    </row>
    <row r="142" spans="1:17" s="284" customFormat="1" ht="15">
      <c r="A142" s="315">
        <v>7</v>
      </c>
      <c r="B142" s="648" t="s">
        <v>347</v>
      </c>
      <c r="C142" s="319">
        <v>4864971</v>
      </c>
      <c r="D142" s="302" t="s">
        <v>12</v>
      </c>
      <c r="E142" s="284" t="s">
        <v>305</v>
      </c>
      <c r="F142" s="302">
        <v>800</v>
      </c>
      <c r="G142" s="295">
        <v>0</v>
      </c>
      <c r="H142" s="296">
        <v>0</v>
      </c>
      <c r="I142" s="303">
        <f>G142-H142</f>
        <v>0</v>
      </c>
      <c r="J142" s="303">
        <f>$F142*I142</f>
        <v>0</v>
      </c>
      <c r="K142" s="303">
        <f>J142/1000000</f>
        <v>0</v>
      </c>
      <c r="L142" s="295">
        <v>999495</v>
      </c>
      <c r="M142" s="296">
        <v>999495</v>
      </c>
      <c r="N142" s="303">
        <f>L142-M142</f>
        <v>0</v>
      </c>
      <c r="O142" s="303">
        <f>$F142*N142</f>
        <v>0</v>
      </c>
      <c r="P142" s="303">
        <f>O142/1000000</f>
        <v>0</v>
      </c>
      <c r="Q142" s="405"/>
    </row>
    <row r="143" spans="1:17" s="566" customFormat="1" ht="18" customHeight="1">
      <c r="A143" s="315"/>
      <c r="B143" s="642" t="s">
        <v>410</v>
      </c>
      <c r="C143" s="319"/>
      <c r="D143" s="302"/>
      <c r="E143" s="284"/>
      <c r="F143" s="302"/>
      <c r="G143" s="295"/>
      <c r="H143" s="296"/>
      <c r="I143" s="303"/>
      <c r="J143" s="303"/>
      <c r="K143" s="303"/>
      <c r="L143" s="295"/>
      <c r="M143" s="296"/>
      <c r="N143" s="303"/>
      <c r="O143" s="303"/>
      <c r="P143" s="303"/>
      <c r="Q143" s="405"/>
    </row>
    <row r="144" spans="1:17" s="566" customFormat="1" ht="15">
      <c r="A144" s="315">
        <v>8</v>
      </c>
      <c r="B144" s="648" t="s">
        <v>411</v>
      </c>
      <c r="C144" s="319">
        <v>4864952</v>
      </c>
      <c r="D144" s="302" t="s">
        <v>12</v>
      </c>
      <c r="E144" s="284" t="s">
        <v>305</v>
      </c>
      <c r="F144" s="302">
        <v>-625</v>
      </c>
      <c r="G144" s="295">
        <v>992040</v>
      </c>
      <c r="H144" s="296">
        <v>992003</v>
      </c>
      <c r="I144" s="303">
        <f>G144-H144</f>
        <v>37</v>
      </c>
      <c r="J144" s="303">
        <f>$F144*I144</f>
        <v>-23125</v>
      </c>
      <c r="K144" s="303">
        <f>J144/1000000</f>
        <v>-0.023125</v>
      </c>
      <c r="L144" s="295">
        <v>557</v>
      </c>
      <c r="M144" s="296">
        <v>553</v>
      </c>
      <c r="N144" s="303">
        <f>L144-M144</f>
        <v>4</v>
      </c>
      <c r="O144" s="303">
        <f>$F144*N144</f>
        <v>-2500</v>
      </c>
      <c r="P144" s="303">
        <f>O144/1000000</f>
        <v>-0.0025</v>
      </c>
      <c r="Q144" s="405"/>
    </row>
    <row r="145" spans="1:17" s="566" customFormat="1" ht="15">
      <c r="A145" s="315">
        <v>9</v>
      </c>
      <c r="B145" s="648" t="s">
        <v>411</v>
      </c>
      <c r="C145" s="319">
        <v>4865039</v>
      </c>
      <c r="D145" s="302" t="s">
        <v>12</v>
      </c>
      <c r="E145" s="284" t="s">
        <v>305</v>
      </c>
      <c r="F145" s="302">
        <v>-500</v>
      </c>
      <c r="G145" s="295">
        <v>999659</v>
      </c>
      <c r="H145" s="296">
        <v>999658</v>
      </c>
      <c r="I145" s="303">
        <f>G145-H145</f>
        <v>1</v>
      </c>
      <c r="J145" s="303">
        <f>$F145*I145</f>
        <v>-500</v>
      </c>
      <c r="K145" s="303">
        <f>J145/1000000</f>
        <v>-0.0005</v>
      </c>
      <c r="L145" s="295">
        <v>279</v>
      </c>
      <c r="M145" s="296">
        <v>223</v>
      </c>
      <c r="N145" s="303">
        <f>L145-M145</f>
        <v>56</v>
      </c>
      <c r="O145" s="303">
        <f>$F145*N145</f>
        <v>-28000</v>
      </c>
      <c r="P145" s="303">
        <f>O145/1000000</f>
        <v>-0.028</v>
      </c>
      <c r="Q145" s="405"/>
    </row>
    <row r="146" spans="1:17" s="566" customFormat="1" ht="15.75">
      <c r="A146" s="315"/>
      <c r="B146" s="642" t="s">
        <v>413</v>
      </c>
      <c r="C146" s="319"/>
      <c r="D146" s="302"/>
      <c r="E146" s="284"/>
      <c r="F146" s="302"/>
      <c r="G146" s="295"/>
      <c r="H146" s="296"/>
      <c r="I146" s="303"/>
      <c r="J146" s="303"/>
      <c r="K146" s="303"/>
      <c r="L146" s="295"/>
      <c r="M146" s="296"/>
      <c r="N146" s="303"/>
      <c r="O146" s="303"/>
      <c r="P146" s="303"/>
      <c r="Q146" s="405"/>
    </row>
    <row r="147" spans="1:17" s="566" customFormat="1" ht="15">
      <c r="A147" s="315">
        <v>10</v>
      </c>
      <c r="B147" s="648" t="s">
        <v>414</v>
      </c>
      <c r="C147" s="319">
        <v>4865158</v>
      </c>
      <c r="D147" s="302" t="s">
        <v>12</v>
      </c>
      <c r="E147" s="284" t="s">
        <v>305</v>
      </c>
      <c r="F147" s="302">
        <v>-200</v>
      </c>
      <c r="G147" s="295">
        <v>991666</v>
      </c>
      <c r="H147" s="296">
        <v>991766</v>
      </c>
      <c r="I147" s="303">
        <f aca="true" t="shared" si="18" ref="I147:I153">G147-H147</f>
        <v>-100</v>
      </c>
      <c r="J147" s="303">
        <f aca="true" t="shared" si="19" ref="J147:J153">$F147*I147</f>
        <v>20000</v>
      </c>
      <c r="K147" s="303">
        <f aca="true" t="shared" si="20" ref="K147:K153">J147/1000000</f>
        <v>0.02</v>
      </c>
      <c r="L147" s="295">
        <v>20561</v>
      </c>
      <c r="M147" s="296">
        <v>20560</v>
      </c>
      <c r="N147" s="303">
        <f aca="true" t="shared" si="21" ref="N147:N153">L147-M147</f>
        <v>1</v>
      </c>
      <c r="O147" s="303">
        <f aca="true" t="shared" si="22" ref="O147:O153">$F147*N147</f>
        <v>-200</v>
      </c>
      <c r="P147" s="303">
        <f aca="true" t="shared" si="23" ref="P147:P153">O147/1000000</f>
        <v>-0.0002</v>
      </c>
      <c r="Q147" s="405"/>
    </row>
    <row r="148" spans="1:17" s="566" customFormat="1" ht="15">
      <c r="A148" s="315">
        <v>11</v>
      </c>
      <c r="B148" s="648" t="s">
        <v>415</v>
      </c>
      <c r="C148" s="319">
        <v>4864816</v>
      </c>
      <c r="D148" s="302" t="s">
        <v>12</v>
      </c>
      <c r="E148" s="284" t="s">
        <v>305</v>
      </c>
      <c r="F148" s="302">
        <v>-187.5</v>
      </c>
      <c r="G148" s="295">
        <v>983662</v>
      </c>
      <c r="H148" s="296">
        <v>983853</v>
      </c>
      <c r="I148" s="303">
        <f t="shared" si="18"/>
        <v>-191</v>
      </c>
      <c r="J148" s="303">
        <f t="shared" si="19"/>
        <v>35812.5</v>
      </c>
      <c r="K148" s="303">
        <f t="shared" si="20"/>
        <v>0.0358125</v>
      </c>
      <c r="L148" s="295">
        <v>4307</v>
      </c>
      <c r="M148" s="296">
        <v>4307</v>
      </c>
      <c r="N148" s="303">
        <f t="shared" si="21"/>
        <v>0</v>
      </c>
      <c r="O148" s="303">
        <f t="shared" si="22"/>
        <v>0</v>
      </c>
      <c r="P148" s="303">
        <f t="shared" si="23"/>
        <v>0</v>
      </c>
      <c r="Q148" s="405" t="s">
        <v>494</v>
      </c>
    </row>
    <row r="149" spans="1:17" s="566" customFormat="1" ht="15">
      <c r="A149" s="315"/>
      <c r="B149" s="648"/>
      <c r="C149" s="319"/>
      <c r="D149" s="302"/>
      <c r="E149" s="284"/>
      <c r="F149" s="302"/>
      <c r="G149" s="295"/>
      <c r="H149" s="296"/>
      <c r="I149" s="303"/>
      <c r="J149" s="303"/>
      <c r="K149" s="303">
        <v>0.0424</v>
      </c>
      <c r="L149" s="295"/>
      <c r="M149" s="296"/>
      <c r="N149" s="303"/>
      <c r="O149" s="303"/>
      <c r="P149" s="303">
        <v>0.00108</v>
      </c>
      <c r="Q149" s="399" t="s">
        <v>496</v>
      </c>
    </row>
    <row r="150" spans="1:17" s="566" customFormat="1" ht="15">
      <c r="A150" s="315"/>
      <c r="B150" s="648"/>
      <c r="C150" s="319">
        <v>4865140</v>
      </c>
      <c r="D150" s="302" t="s">
        <v>12</v>
      </c>
      <c r="E150" s="284" t="s">
        <v>305</v>
      </c>
      <c r="F150" s="302">
        <v>-937.5</v>
      </c>
      <c r="G150" s="295">
        <v>999999</v>
      </c>
      <c r="H150" s="296">
        <v>1000000</v>
      </c>
      <c r="I150" s="303">
        <f t="shared" si="18"/>
        <v>-1</v>
      </c>
      <c r="J150" s="303">
        <f t="shared" si="19"/>
        <v>937.5</v>
      </c>
      <c r="K150" s="303">
        <f t="shared" si="20"/>
        <v>0.0009375</v>
      </c>
      <c r="L150" s="295">
        <v>999999</v>
      </c>
      <c r="M150" s="296">
        <v>1000000</v>
      </c>
      <c r="N150" s="303">
        <f t="shared" si="21"/>
        <v>-1</v>
      </c>
      <c r="O150" s="303">
        <f t="shared" si="22"/>
        <v>937.5</v>
      </c>
      <c r="P150" s="303">
        <f t="shared" si="23"/>
        <v>0.0009375</v>
      </c>
      <c r="Q150" s="405" t="s">
        <v>495</v>
      </c>
    </row>
    <row r="151" spans="1:17" s="566" customFormat="1" ht="15">
      <c r="A151" s="315">
        <v>12</v>
      </c>
      <c r="B151" s="648" t="s">
        <v>416</v>
      </c>
      <c r="C151" s="319">
        <v>4864808</v>
      </c>
      <c r="D151" s="302" t="s">
        <v>12</v>
      </c>
      <c r="E151" s="284" t="s">
        <v>305</v>
      </c>
      <c r="F151" s="302">
        <v>-187.5</v>
      </c>
      <c r="G151" s="295">
        <v>980964</v>
      </c>
      <c r="H151" s="296">
        <v>981023</v>
      </c>
      <c r="I151" s="303">
        <f t="shared" si="18"/>
        <v>-59</v>
      </c>
      <c r="J151" s="303">
        <f t="shared" si="19"/>
        <v>11062.5</v>
      </c>
      <c r="K151" s="303">
        <f t="shared" si="20"/>
        <v>0.0110625</v>
      </c>
      <c r="L151" s="295">
        <v>3419</v>
      </c>
      <c r="M151" s="296">
        <v>3422</v>
      </c>
      <c r="N151" s="303">
        <f t="shared" si="21"/>
        <v>-3</v>
      </c>
      <c r="O151" s="303">
        <f t="shared" si="22"/>
        <v>562.5</v>
      </c>
      <c r="P151" s="303">
        <f t="shared" si="23"/>
        <v>0.0005625</v>
      </c>
      <c r="Q151" s="405"/>
    </row>
    <row r="152" spans="1:17" s="566" customFormat="1" ht="15">
      <c r="A152" s="315">
        <v>13</v>
      </c>
      <c r="B152" s="648" t="s">
        <v>475</v>
      </c>
      <c r="C152" s="319">
        <v>4865094</v>
      </c>
      <c r="D152" s="302" t="s">
        <v>12</v>
      </c>
      <c r="E152" s="284" t="s">
        <v>305</v>
      </c>
      <c r="F152" s="302">
        <v>-1875</v>
      </c>
      <c r="G152" s="295">
        <v>999998</v>
      </c>
      <c r="H152" s="296">
        <v>999998</v>
      </c>
      <c r="I152" s="303">
        <f t="shared" si="18"/>
        <v>0</v>
      </c>
      <c r="J152" s="303">
        <f t="shared" si="19"/>
        <v>0</v>
      </c>
      <c r="K152" s="303">
        <f t="shared" si="20"/>
        <v>0</v>
      </c>
      <c r="L152" s="295">
        <v>999999</v>
      </c>
      <c r="M152" s="296">
        <v>999999</v>
      </c>
      <c r="N152" s="303">
        <f t="shared" si="21"/>
        <v>0</v>
      </c>
      <c r="O152" s="303">
        <f t="shared" si="22"/>
        <v>0</v>
      </c>
      <c r="P152" s="303">
        <f t="shared" si="23"/>
        <v>0</v>
      </c>
      <c r="Q152" s="405"/>
    </row>
    <row r="153" spans="1:17" s="284" customFormat="1" ht="15.75" thickBot="1">
      <c r="A153" s="596">
        <v>14</v>
      </c>
      <c r="B153" s="643" t="s">
        <v>417</v>
      </c>
      <c r="C153" s="644">
        <v>4864822</v>
      </c>
      <c r="D153" s="649" t="s">
        <v>12</v>
      </c>
      <c r="E153" s="645" t="s">
        <v>305</v>
      </c>
      <c r="F153" s="644">
        <v>-100</v>
      </c>
      <c r="G153" s="389">
        <v>993143</v>
      </c>
      <c r="H153" s="390">
        <v>993197</v>
      </c>
      <c r="I153" s="644">
        <f t="shared" si="18"/>
        <v>-54</v>
      </c>
      <c r="J153" s="644">
        <f t="shared" si="19"/>
        <v>5400</v>
      </c>
      <c r="K153" s="644">
        <f t="shared" si="20"/>
        <v>0.0054</v>
      </c>
      <c r="L153" s="389">
        <v>30601</v>
      </c>
      <c r="M153" s="390">
        <v>30602</v>
      </c>
      <c r="N153" s="644">
        <f t="shared" si="21"/>
        <v>-1</v>
      </c>
      <c r="O153" s="644">
        <f t="shared" si="22"/>
        <v>100</v>
      </c>
      <c r="P153" s="644">
        <f t="shared" si="23"/>
        <v>0.0001</v>
      </c>
      <c r="Q153" s="650"/>
    </row>
    <row r="154" ht="15.75" thickTop="1">
      <c r="L154" s="296"/>
    </row>
    <row r="155" spans="2:16" ht="18">
      <c r="B155" s="274" t="s">
        <v>271</v>
      </c>
      <c r="K155" s="130">
        <f>SUM(K131:K154)</f>
        <v>0.7755958300000001</v>
      </c>
      <c r="P155" s="130">
        <f>SUM(P131:P154)</f>
        <v>-0.03236583</v>
      </c>
    </row>
    <row r="156" spans="11:16" ht="15.75">
      <c r="K156" s="80"/>
      <c r="P156" s="80"/>
    </row>
    <row r="157" spans="11:16" ht="15.75">
      <c r="K157" s="80"/>
      <c r="P157" s="80"/>
    </row>
    <row r="158" spans="11:16" ht="15.75">
      <c r="K158" s="80"/>
      <c r="P158" s="80"/>
    </row>
    <row r="159" spans="11:16" ht="15.75">
      <c r="K159" s="80"/>
      <c r="P159" s="80"/>
    </row>
    <row r="160" spans="11:16" ht="15.75">
      <c r="K160" s="80"/>
      <c r="P160" s="80"/>
    </row>
    <row r="161" ht="13.5" thickBot="1"/>
    <row r="162" spans="1:17" ht="31.5" customHeight="1">
      <c r="A162" s="117" t="s">
        <v>220</v>
      </c>
      <c r="B162" s="118"/>
      <c r="C162" s="118"/>
      <c r="D162" s="119"/>
      <c r="E162" s="120"/>
      <c r="F162" s="119"/>
      <c r="G162" s="119"/>
      <c r="H162" s="118"/>
      <c r="I162" s="121"/>
      <c r="J162" s="122"/>
      <c r="K162" s="123"/>
      <c r="L162" s="465"/>
      <c r="M162" s="465"/>
      <c r="N162" s="465"/>
      <c r="O162" s="465"/>
      <c r="P162" s="465"/>
      <c r="Q162" s="466"/>
    </row>
    <row r="163" spans="1:17" ht="28.5" customHeight="1">
      <c r="A163" s="124" t="s">
        <v>268</v>
      </c>
      <c r="B163" s="77"/>
      <c r="C163" s="77"/>
      <c r="D163" s="77"/>
      <c r="E163" s="78"/>
      <c r="F163" s="77"/>
      <c r="G163" s="77"/>
      <c r="H163" s="77"/>
      <c r="I163" s="79"/>
      <c r="J163" s="77"/>
      <c r="K163" s="116">
        <f>K120</f>
        <v>-69.54184956999995</v>
      </c>
      <c r="L163" s="414"/>
      <c r="M163" s="414"/>
      <c r="N163" s="414"/>
      <c r="O163" s="414"/>
      <c r="P163" s="116">
        <f>P120</f>
        <v>-0.7547986049999998</v>
      </c>
      <c r="Q163" s="467"/>
    </row>
    <row r="164" spans="1:17" ht="28.5" customHeight="1">
      <c r="A164" s="124" t="s">
        <v>269</v>
      </c>
      <c r="B164" s="77"/>
      <c r="C164" s="77"/>
      <c r="D164" s="77"/>
      <c r="E164" s="78"/>
      <c r="F164" s="77"/>
      <c r="G164" s="77"/>
      <c r="H164" s="77"/>
      <c r="I164" s="79"/>
      <c r="J164" s="77"/>
      <c r="K164" s="116">
        <f>K155</f>
        <v>0.7755958300000001</v>
      </c>
      <c r="L164" s="414"/>
      <c r="M164" s="414"/>
      <c r="N164" s="414"/>
      <c r="O164" s="414"/>
      <c r="P164" s="116">
        <f>P155</f>
        <v>-0.03236583</v>
      </c>
      <c r="Q164" s="467"/>
    </row>
    <row r="165" spans="1:17" ht="28.5" customHeight="1">
      <c r="A165" s="124" t="s">
        <v>221</v>
      </c>
      <c r="B165" s="77"/>
      <c r="C165" s="77"/>
      <c r="D165" s="77"/>
      <c r="E165" s="78"/>
      <c r="F165" s="77"/>
      <c r="G165" s="77"/>
      <c r="H165" s="77"/>
      <c r="I165" s="79"/>
      <c r="J165" s="77"/>
      <c r="K165" s="116">
        <f>'ROHTAK ROAD'!K43</f>
        <v>-3.1142125</v>
      </c>
      <c r="L165" s="414"/>
      <c r="M165" s="414"/>
      <c r="N165" s="414"/>
      <c r="O165" s="414"/>
      <c r="P165" s="116">
        <f>'ROHTAK ROAD'!P43</f>
        <v>-0.009925</v>
      </c>
      <c r="Q165" s="467"/>
    </row>
    <row r="166" spans="1:17" ht="27.75" customHeight="1" thickBot="1">
      <c r="A166" s="126" t="s">
        <v>222</v>
      </c>
      <c r="B166" s="125"/>
      <c r="C166" s="125"/>
      <c r="D166" s="125"/>
      <c r="E166" s="125"/>
      <c r="F166" s="125"/>
      <c r="G166" s="125"/>
      <c r="H166" s="125"/>
      <c r="I166" s="125"/>
      <c r="J166" s="125"/>
      <c r="K166" s="367">
        <f>SUM(K163:K165)</f>
        <v>-71.88046623999995</v>
      </c>
      <c r="L166" s="468"/>
      <c r="M166" s="468"/>
      <c r="N166" s="468"/>
      <c r="O166" s="468"/>
      <c r="P166" s="367">
        <f>SUM(P163:P165)</f>
        <v>-0.7970894349999998</v>
      </c>
      <c r="Q166" s="469"/>
    </row>
    <row r="170" ht="13.5" thickBot="1">
      <c r="A170" s="212"/>
    </row>
    <row r="171" spans="1:17" ht="12.75">
      <c r="A171" s="470"/>
      <c r="B171" s="471"/>
      <c r="C171" s="471"/>
      <c r="D171" s="471"/>
      <c r="E171" s="471"/>
      <c r="F171" s="471"/>
      <c r="G171" s="471"/>
      <c r="H171" s="465"/>
      <c r="I171" s="465"/>
      <c r="J171" s="465"/>
      <c r="K171" s="465"/>
      <c r="L171" s="465"/>
      <c r="M171" s="465"/>
      <c r="N171" s="465"/>
      <c r="O171" s="465"/>
      <c r="P171" s="465"/>
      <c r="Q171" s="466"/>
    </row>
    <row r="172" spans="1:17" ht="23.25">
      <c r="A172" s="472" t="s">
        <v>286</v>
      </c>
      <c r="B172" s="473"/>
      <c r="C172" s="473"/>
      <c r="D172" s="473"/>
      <c r="E172" s="473"/>
      <c r="F172" s="473"/>
      <c r="G172" s="473"/>
      <c r="H172" s="414"/>
      <c r="I172" s="414"/>
      <c r="J172" s="414"/>
      <c r="K172" s="414"/>
      <c r="L172" s="414"/>
      <c r="M172" s="414"/>
      <c r="N172" s="414"/>
      <c r="O172" s="414"/>
      <c r="P172" s="414"/>
      <c r="Q172" s="467"/>
    </row>
    <row r="173" spans="1:17" ht="12.75">
      <c r="A173" s="474"/>
      <c r="B173" s="473"/>
      <c r="C173" s="473"/>
      <c r="D173" s="473"/>
      <c r="E173" s="473"/>
      <c r="F173" s="473"/>
      <c r="G173" s="473"/>
      <c r="H173" s="414"/>
      <c r="I173" s="414"/>
      <c r="J173" s="414"/>
      <c r="K173" s="414"/>
      <c r="L173" s="414"/>
      <c r="M173" s="414"/>
      <c r="N173" s="414"/>
      <c r="O173" s="414"/>
      <c r="P173" s="414"/>
      <c r="Q173" s="467"/>
    </row>
    <row r="174" spans="1:17" ht="15.75">
      <c r="A174" s="475"/>
      <c r="B174" s="476"/>
      <c r="C174" s="476"/>
      <c r="D174" s="476"/>
      <c r="E174" s="476"/>
      <c r="F174" s="476"/>
      <c r="G174" s="476"/>
      <c r="H174" s="414"/>
      <c r="I174" s="414"/>
      <c r="J174" s="414"/>
      <c r="K174" s="477" t="s">
        <v>298</v>
      </c>
      <c r="L174" s="414"/>
      <c r="M174" s="414"/>
      <c r="N174" s="414"/>
      <c r="O174" s="414"/>
      <c r="P174" s="477" t="s">
        <v>299</v>
      </c>
      <c r="Q174" s="467"/>
    </row>
    <row r="175" spans="1:17" ht="12.75">
      <c r="A175" s="478"/>
      <c r="B175" s="87"/>
      <c r="C175" s="87"/>
      <c r="D175" s="87"/>
      <c r="E175" s="87"/>
      <c r="F175" s="87"/>
      <c r="G175" s="87"/>
      <c r="H175" s="414"/>
      <c r="I175" s="414"/>
      <c r="J175" s="414"/>
      <c r="K175" s="414"/>
      <c r="L175" s="414"/>
      <c r="M175" s="414"/>
      <c r="N175" s="414"/>
      <c r="O175" s="414"/>
      <c r="P175" s="414"/>
      <c r="Q175" s="467"/>
    </row>
    <row r="176" spans="1:17" ht="12.75">
      <c r="A176" s="478"/>
      <c r="B176" s="87"/>
      <c r="C176" s="87"/>
      <c r="D176" s="87"/>
      <c r="E176" s="87"/>
      <c r="F176" s="87"/>
      <c r="G176" s="87"/>
      <c r="H176" s="414"/>
      <c r="I176" s="414"/>
      <c r="J176" s="414"/>
      <c r="K176" s="414"/>
      <c r="L176" s="414"/>
      <c r="M176" s="414"/>
      <c r="N176" s="414"/>
      <c r="O176" s="414"/>
      <c r="P176" s="414"/>
      <c r="Q176" s="467"/>
    </row>
    <row r="177" spans="1:17" ht="24.75" customHeight="1">
      <c r="A177" s="479" t="s">
        <v>289</v>
      </c>
      <c r="B177" s="480"/>
      <c r="C177" s="480"/>
      <c r="D177" s="481"/>
      <c r="E177" s="481"/>
      <c r="F177" s="482"/>
      <c r="G177" s="481"/>
      <c r="H177" s="414"/>
      <c r="I177" s="414"/>
      <c r="J177" s="414"/>
      <c r="K177" s="483">
        <f>K166</f>
        <v>-71.88046623999995</v>
      </c>
      <c r="L177" s="481" t="s">
        <v>287</v>
      </c>
      <c r="M177" s="414"/>
      <c r="N177" s="414"/>
      <c r="O177" s="414"/>
      <c r="P177" s="483">
        <f>P166</f>
        <v>-0.7970894349999998</v>
      </c>
      <c r="Q177" s="484" t="s">
        <v>287</v>
      </c>
    </row>
    <row r="178" spans="1:17" ht="15">
      <c r="A178" s="485"/>
      <c r="B178" s="486"/>
      <c r="C178" s="486"/>
      <c r="D178" s="473"/>
      <c r="E178" s="473"/>
      <c r="F178" s="487"/>
      <c r="G178" s="473"/>
      <c r="H178" s="414"/>
      <c r="I178" s="414"/>
      <c r="J178" s="414"/>
      <c r="K178" s="463"/>
      <c r="L178" s="473"/>
      <c r="M178" s="414"/>
      <c r="N178" s="414"/>
      <c r="O178" s="414"/>
      <c r="P178" s="463"/>
      <c r="Q178" s="488"/>
    </row>
    <row r="179" spans="1:17" ht="22.5" customHeight="1">
      <c r="A179" s="489" t="s">
        <v>288</v>
      </c>
      <c r="B179" s="41"/>
      <c r="C179" s="41"/>
      <c r="D179" s="473"/>
      <c r="E179" s="473"/>
      <c r="F179" s="490"/>
      <c r="G179" s="481"/>
      <c r="H179" s="414"/>
      <c r="I179" s="414"/>
      <c r="J179" s="414"/>
      <c r="K179" s="483">
        <f>'STEPPED UP GENCO'!K73</f>
        <v>2.3291020548</v>
      </c>
      <c r="L179" s="481" t="s">
        <v>287</v>
      </c>
      <c r="M179" s="414"/>
      <c r="N179" s="414"/>
      <c r="O179" s="414"/>
      <c r="P179" s="483">
        <f>'STEPPED UP GENCO'!P73</f>
        <v>-0.02151880000000002</v>
      </c>
      <c r="Q179" s="484" t="s">
        <v>287</v>
      </c>
    </row>
    <row r="180" spans="1:17" ht="12.75">
      <c r="A180" s="491"/>
      <c r="B180" s="414"/>
      <c r="C180" s="414"/>
      <c r="D180" s="414"/>
      <c r="E180" s="414"/>
      <c r="F180" s="414"/>
      <c r="G180" s="414"/>
      <c r="H180" s="414"/>
      <c r="I180" s="414"/>
      <c r="J180" s="414"/>
      <c r="K180" s="414"/>
      <c r="L180" s="414"/>
      <c r="M180" s="414"/>
      <c r="N180" s="414"/>
      <c r="O180" s="414"/>
      <c r="P180" s="414"/>
      <c r="Q180" s="467"/>
    </row>
    <row r="181" spans="1:17" ht="2.25" customHeight="1">
      <c r="A181" s="491"/>
      <c r="B181" s="414"/>
      <c r="C181" s="414"/>
      <c r="D181" s="414"/>
      <c r="E181" s="414"/>
      <c r="F181" s="414"/>
      <c r="G181" s="414"/>
      <c r="H181" s="414"/>
      <c r="I181" s="414"/>
      <c r="J181" s="414"/>
      <c r="K181" s="414"/>
      <c r="L181" s="414"/>
      <c r="M181" s="414"/>
      <c r="N181" s="414"/>
      <c r="O181" s="414"/>
      <c r="P181" s="414"/>
      <c r="Q181" s="467"/>
    </row>
    <row r="182" spans="1:17" ht="7.5" customHeight="1">
      <c r="A182" s="491"/>
      <c r="B182" s="414"/>
      <c r="C182" s="414"/>
      <c r="D182" s="414"/>
      <c r="E182" s="414"/>
      <c r="F182" s="414"/>
      <c r="G182" s="414"/>
      <c r="H182" s="414"/>
      <c r="I182" s="414"/>
      <c r="J182" s="414"/>
      <c r="K182" s="414"/>
      <c r="L182" s="414"/>
      <c r="M182" s="414"/>
      <c r="N182" s="414"/>
      <c r="O182" s="414"/>
      <c r="P182" s="414"/>
      <c r="Q182" s="467"/>
    </row>
    <row r="183" spans="1:17" ht="21" thickBot="1">
      <c r="A183" s="492"/>
      <c r="B183" s="468"/>
      <c r="C183" s="468"/>
      <c r="D183" s="468"/>
      <c r="E183" s="468"/>
      <c r="F183" s="468"/>
      <c r="G183" s="468"/>
      <c r="H183" s="493"/>
      <c r="I183" s="493"/>
      <c r="J183" s="494" t="s">
        <v>290</v>
      </c>
      <c r="K183" s="495">
        <f>SUM(K177:K182)</f>
        <v>-69.55136418519994</v>
      </c>
      <c r="L183" s="493" t="s">
        <v>287</v>
      </c>
      <c r="M183" s="496"/>
      <c r="N183" s="468"/>
      <c r="O183" s="468"/>
      <c r="P183" s="495">
        <f>SUM(P177:P182)</f>
        <v>-0.8186082349999999</v>
      </c>
      <c r="Q183" s="497" t="s">
        <v>287</v>
      </c>
    </row>
  </sheetData>
  <sheetProtection/>
  <printOptions horizontalCentered="1"/>
  <pageMargins left="0.39" right="0.25" top="0.36" bottom="0" header="0.38" footer="0.5"/>
  <pageSetup horizontalDpi="600" verticalDpi="600" orientation="landscape" scale="50" r:id="rId1"/>
  <rowBreaks count="2" manualBreakCount="2">
    <brk id="74" max="16" man="1"/>
    <brk id="125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178"/>
  <sheetViews>
    <sheetView zoomScalePageLayoutView="0" workbookViewId="0" topLeftCell="A17">
      <selection activeCell="L34" sqref="L34"/>
    </sheetView>
  </sheetViews>
  <sheetFormatPr defaultColWidth="9.140625" defaultRowHeight="12.75"/>
  <cols>
    <col min="1" max="1" width="12.8515625" style="0" bestFit="1" customWidth="1"/>
    <col min="2" max="2" width="14.28125" style="0" customWidth="1"/>
  </cols>
  <sheetData>
    <row r="1" spans="1:3" ht="20.25">
      <c r="A1" s="711"/>
      <c r="B1" s="258"/>
      <c r="C1" s="712"/>
    </row>
    <row r="2" spans="1:3" ht="20.25">
      <c r="A2" s="711"/>
      <c r="B2" s="258"/>
      <c r="C2" s="712"/>
    </row>
    <row r="3" spans="1:3" ht="20.25">
      <c r="A3" s="711"/>
      <c r="B3" s="258"/>
      <c r="C3" s="712"/>
    </row>
    <row r="4" spans="1:3" ht="20.25">
      <c r="A4" s="711"/>
      <c r="B4" s="258"/>
      <c r="C4" s="712"/>
    </row>
    <row r="5" spans="1:3" ht="20.25">
      <c r="A5" s="711"/>
      <c r="B5" s="258"/>
      <c r="C5" s="712"/>
    </row>
    <row r="6" spans="1:3" ht="20.25">
      <c r="A6" s="711"/>
      <c r="B6" s="258"/>
      <c r="C6" s="712"/>
    </row>
    <row r="7" spans="1:3" ht="20.25">
      <c r="A7" s="711"/>
      <c r="B7" s="258"/>
      <c r="C7" s="712"/>
    </row>
    <row r="8" spans="1:3" ht="20.25">
      <c r="A8" s="711"/>
      <c r="B8" s="258"/>
      <c r="C8" s="712"/>
    </row>
    <row r="9" spans="1:3" ht="20.25">
      <c r="A9" s="711"/>
      <c r="B9" s="258"/>
      <c r="C9" s="712"/>
    </row>
    <row r="10" spans="1:3" ht="20.25">
      <c r="A10" s="711"/>
      <c r="B10" s="258"/>
      <c r="C10" s="712"/>
    </row>
    <row r="11" spans="1:3" ht="20.25">
      <c r="A11" s="711"/>
      <c r="B11" s="258"/>
      <c r="C11" s="712"/>
    </row>
    <row r="12" spans="1:3" ht="20.25">
      <c r="A12" s="711"/>
      <c r="B12" s="258"/>
      <c r="C12" s="712"/>
    </row>
    <row r="13" spans="1:3" ht="20.25">
      <c r="A13" s="711"/>
      <c r="B13" s="258"/>
      <c r="C13" s="712"/>
    </row>
    <row r="14" spans="1:3" ht="20.25">
      <c r="A14" s="711"/>
      <c r="B14" s="258"/>
      <c r="C14" s="712"/>
    </row>
    <row r="15" spans="1:3" ht="20.25">
      <c r="A15" s="711"/>
      <c r="B15" s="258"/>
      <c r="C15" s="712"/>
    </row>
    <row r="16" spans="1:3" ht="20.25">
      <c r="A16" s="711"/>
      <c r="B16" s="258"/>
      <c r="C16" s="712"/>
    </row>
    <row r="17" spans="1:3" ht="20.25">
      <c r="A17" s="710"/>
      <c r="B17" s="260"/>
      <c r="C17" s="712"/>
    </row>
    <row r="18" spans="1:3" ht="20.25">
      <c r="A18" s="711"/>
      <c r="B18" s="258"/>
      <c r="C18" s="712"/>
    </row>
    <row r="19" spans="1:3" ht="20.25">
      <c r="A19" s="711"/>
      <c r="B19" s="258"/>
      <c r="C19" s="712"/>
    </row>
    <row r="20" spans="1:3" ht="20.25">
      <c r="A20" s="711"/>
      <c r="B20" s="258"/>
      <c r="C20" s="712"/>
    </row>
    <row r="21" spans="1:3" ht="20.25">
      <c r="A21" s="711"/>
      <c r="B21" s="258"/>
      <c r="C21" s="712"/>
    </row>
    <row r="22" spans="1:3" ht="20.25">
      <c r="A22" s="711"/>
      <c r="B22" s="258"/>
      <c r="C22" s="712"/>
    </row>
    <row r="23" spans="1:3" ht="20.25">
      <c r="A23" s="711"/>
      <c r="C23" s="712"/>
    </row>
    <row r="24" spans="1:3" ht="20.25">
      <c r="A24" s="711"/>
      <c r="C24" s="712"/>
    </row>
    <row r="25" spans="1:3" ht="20.25">
      <c r="A25" s="711"/>
      <c r="C25" s="712"/>
    </row>
    <row r="26" spans="1:3" ht="20.25">
      <c r="A26" s="711"/>
      <c r="B26" s="258"/>
      <c r="C26" s="712"/>
    </row>
    <row r="27" spans="1:3" ht="20.25">
      <c r="A27" s="711"/>
      <c r="B27" s="258"/>
      <c r="C27" s="712"/>
    </row>
    <row r="28" spans="1:3" ht="20.25">
      <c r="A28" s="711"/>
      <c r="B28" s="258"/>
      <c r="C28" s="712"/>
    </row>
    <row r="29" spans="1:3" ht="20.25">
      <c r="A29" s="711"/>
      <c r="B29" s="258"/>
      <c r="C29" s="712"/>
    </row>
    <row r="30" spans="1:3" ht="20.25">
      <c r="A30" s="711"/>
      <c r="B30" s="258"/>
      <c r="C30" s="712"/>
    </row>
    <row r="31" spans="1:3" ht="20.25">
      <c r="A31" s="711"/>
      <c r="B31" s="258"/>
      <c r="C31" s="712"/>
    </row>
    <row r="32" spans="1:3" ht="12.75">
      <c r="A32" s="138"/>
      <c r="B32" s="138"/>
      <c r="C32" s="712"/>
    </row>
    <row r="33" spans="1:3" ht="12.75">
      <c r="A33" s="138"/>
      <c r="B33" s="138"/>
      <c r="C33" s="712"/>
    </row>
    <row r="34" spans="1:3" ht="12.75">
      <c r="A34" s="137"/>
      <c r="B34" s="137"/>
      <c r="C34" s="712"/>
    </row>
    <row r="35" spans="1:3" ht="12.75">
      <c r="A35" s="138"/>
      <c r="B35" s="138"/>
      <c r="C35" s="712"/>
    </row>
    <row r="36" spans="1:3" ht="12.75">
      <c r="A36" s="138"/>
      <c r="B36" s="138"/>
      <c r="C36" s="712"/>
    </row>
    <row r="37" spans="1:3" ht="12.75">
      <c r="A37" s="138"/>
      <c r="B37" s="138"/>
      <c r="C37" s="712"/>
    </row>
    <row r="38" spans="1:3" ht="12.75">
      <c r="A38" s="138"/>
      <c r="B38" s="138"/>
      <c r="C38" s="712"/>
    </row>
    <row r="39" spans="1:3" ht="12.75">
      <c r="A39" s="138"/>
      <c r="B39" s="138"/>
      <c r="C39" s="712"/>
    </row>
    <row r="40" spans="1:3" ht="12.75">
      <c r="A40" s="138"/>
      <c r="B40" s="138"/>
      <c r="C40" s="712"/>
    </row>
    <row r="41" spans="1:3" ht="12.75">
      <c r="A41" s="138"/>
      <c r="B41" s="138"/>
      <c r="C41" s="712"/>
    </row>
    <row r="42" spans="1:3" ht="12.75">
      <c r="A42" s="138"/>
      <c r="B42" s="138"/>
      <c r="C42" s="712"/>
    </row>
    <row r="43" spans="1:3" ht="12.75">
      <c r="A43" s="138"/>
      <c r="B43" s="138"/>
      <c r="C43" s="712"/>
    </row>
    <row r="44" spans="1:3" ht="12.75">
      <c r="A44" s="138"/>
      <c r="B44" s="138"/>
      <c r="C44" s="712"/>
    </row>
    <row r="45" spans="1:3" ht="14.25">
      <c r="A45" s="284"/>
      <c r="B45" s="284"/>
      <c r="C45" s="712"/>
    </row>
    <row r="46" spans="1:3" ht="12.75">
      <c r="A46" s="138"/>
      <c r="B46" s="138"/>
      <c r="C46" s="712"/>
    </row>
    <row r="47" spans="1:3" ht="12.75">
      <c r="A47" s="138"/>
      <c r="B47" s="138"/>
      <c r="C47" s="712"/>
    </row>
    <row r="48" spans="1:3" ht="12.75">
      <c r="A48" s="138"/>
      <c r="B48" s="138"/>
      <c r="C48" s="712"/>
    </row>
    <row r="49" spans="1:3" ht="12.75">
      <c r="A49" s="138"/>
      <c r="B49" s="138"/>
      <c r="C49" s="712"/>
    </row>
    <row r="50" spans="1:3" ht="12.75">
      <c r="A50" s="138"/>
      <c r="B50" s="138"/>
      <c r="C50" s="712"/>
    </row>
    <row r="51" spans="1:3" ht="12.75">
      <c r="A51" s="138"/>
      <c r="B51" s="138"/>
      <c r="C51" s="712"/>
    </row>
    <row r="52" spans="1:3" ht="12.75">
      <c r="A52" s="414"/>
      <c r="B52" s="414"/>
      <c r="C52" s="712"/>
    </row>
    <row r="53" spans="1:3" ht="12.75">
      <c r="A53" s="140"/>
      <c r="B53" s="140"/>
      <c r="C53" s="712"/>
    </row>
    <row r="54" spans="1:3" ht="12.75">
      <c r="A54" s="414"/>
      <c r="B54" s="414"/>
      <c r="C54" s="712"/>
    </row>
    <row r="55" spans="1:3" ht="12.75">
      <c r="A55" s="700"/>
      <c r="B55" s="700"/>
      <c r="C55" s="712"/>
    </row>
    <row r="56" spans="1:3" ht="12.75">
      <c r="A56" s="140"/>
      <c r="B56" s="140"/>
      <c r="C56" s="712"/>
    </row>
    <row r="57" spans="1:3" ht="12.75">
      <c r="A57" s="138"/>
      <c r="B57" s="138"/>
      <c r="C57" s="712"/>
    </row>
    <row r="58" spans="1:3" ht="12.75">
      <c r="A58" s="138"/>
      <c r="B58" s="138"/>
      <c r="C58" s="712"/>
    </row>
    <row r="59" spans="1:3" ht="16.5">
      <c r="A59" s="291"/>
      <c r="B59" s="291"/>
      <c r="C59" s="712"/>
    </row>
    <row r="60" spans="1:3" ht="12.75">
      <c r="A60" s="138"/>
      <c r="B60" s="138"/>
      <c r="C60" s="712"/>
    </row>
    <row r="61" spans="1:3" ht="12.75">
      <c r="A61" s="138"/>
      <c r="B61" s="138"/>
      <c r="C61" s="712"/>
    </row>
    <row r="62" spans="1:3" ht="12.75">
      <c r="A62" s="140"/>
      <c r="B62" s="140"/>
      <c r="C62" s="712"/>
    </row>
    <row r="63" spans="1:3" ht="12.75">
      <c r="A63" s="140"/>
      <c r="B63" s="140"/>
      <c r="C63" s="712"/>
    </row>
    <row r="64" spans="1:3" ht="12.75">
      <c r="A64" s="145"/>
      <c r="B64" s="145"/>
      <c r="C64" s="712"/>
    </row>
    <row r="65" spans="1:3" ht="18">
      <c r="A65" s="523"/>
      <c r="B65" s="270"/>
      <c r="C65" s="712"/>
    </row>
    <row r="66" spans="1:3" ht="18">
      <c r="A66" s="523"/>
      <c r="B66" s="270"/>
      <c r="C66" s="712"/>
    </row>
    <row r="67" spans="1:3" ht="18">
      <c r="A67" s="523"/>
      <c r="B67" s="270"/>
      <c r="C67" s="712"/>
    </row>
    <row r="68" spans="1:3" ht="18.75" thickBot="1">
      <c r="A68" s="708"/>
      <c r="B68" s="270"/>
      <c r="C68" s="698"/>
    </row>
    <row r="69" spans="1:3" ht="20.25">
      <c r="A69" s="709"/>
      <c r="B69" s="270"/>
      <c r="C69" s="698"/>
    </row>
    <row r="70" spans="1:3" ht="20.25">
      <c r="A70" s="709"/>
      <c r="B70" s="270"/>
      <c r="C70" s="698"/>
    </row>
    <row r="71" spans="1:3" ht="20.25">
      <c r="A71" s="709"/>
      <c r="B71" s="270"/>
      <c r="C71" s="698"/>
    </row>
    <row r="72" spans="1:3" ht="20.25">
      <c r="A72" s="709"/>
      <c r="B72" s="270"/>
      <c r="C72" s="698"/>
    </row>
    <row r="73" spans="1:3" ht="20.25">
      <c r="A73" s="709"/>
      <c r="B73" s="270"/>
      <c r="C73" s="698"/>
    </row>
    <row r="74" spans="1:3" ht="20.25">
      <c r="A74" s="709"/>
      <c r="B74" s="270"/>
      <c r="C74" s="698"/>
    </row>
    <row r="75" spans="1:3" ht="20.25">
      <c r="A75" s="709"/>
      <c r="B75" s="270"/>
      <c r="C75" s="698"/>
    </row>
    <row r="76" spans="1:3" ht="18.75" thickBot="1">
      <c r="A76" s="46"/>
      <c r="B76" s="270"/>
      <c r="C76" s="698"/>
    </row>
    <row r="77" ht="12.75">
      <c r="C77" s="698"/>
    </row>
    <row r="78" ht="12.75">
      <c r="C78" s="698"/>
    </row>
    <row r="79" spans="2:3" ht="18">
      <c r="B79" s="692"/>
      <c r="C79" s="698"/>
    </row>
    <row r="80" spans="1:3" ht="18">
      <c r="A80" s="697"/>
      <c r="B80" s="692"/>
      <c r="C80" s="698"/>
    </row>
    <row r="81" spans="1:3" ht="18">
      <c r="A81" s="697"/>
      <c r="B81" s="270"/>
      <c r="C81" s="698"/>
    </row>
    <row r="82" spans="1:3" ht="18">
      <c r="A82" s="697"/>
      <c r="B82" s="692"/>
      <c r="C82" s="698"/>
    </row>
    <row r="83" spans="1:3" ht="18">
      <c r="A83" s="697"/>
      <c r="B83" s="270"/>
      <c r="C83" s="698"/>
    </row>
    <row r="84" spans="1:3" ht="18">
      <c r="A84" s="697"/>
      <c r="B84" s="270"/>
      <c r="C84" s="698"/>
    </row>
    <row r="85" spans="1:3" ht="18">
      <c r="A85" s="697"/>
      <c r="B85" s="270"/>
      <c r="C85" s="698"/>
    </row>
    <row r="86" spans="1:3" ht="18">
      <c r="A86" s="697"/>
      <c r="B86" s="270"/>
      <c r="C86" s="698"/>
    </row>
    <row r="87" spans="1:3" ht="18">
      <c r="A87" s="697"/>
      <c r="B87" s="692"/>
      <c r="C87" s="698"/>
    </row>
    <row r="88" spans="1:3" ht="18">
      <c r="A88" s="697"/>
      <c r="B88" s="270"/>
      <c r="C88" s="698"/>
    </row>
    <row r="89" spans="1:3" ht="18">
      <c r="A89" s="703"/>
      <c r="B89" s="695"/>
      <c r="C89" s="698"/>
    </row>
    <row r="90" spans="1:3" ht="18">
      <c r="A90" s="697"/>
      <c r="B90" s="270"/>
      <c r="C90" s="698"/>
    </row>
    <row r="91" spans="1:3" ht="18">
      <c r="A91" s="697"/>
      <c r="B91" s="270"/>
      <c r="C91" s="698"/>
    </row>
    <row r="92" spans="1:3" ht="18">
      <c r="A92" s="239"/>
      <c r="B92" s="252"/>
      <c r="C92" s="698"/>
    </row>
    <row r="93" spans="1:3" ht="16.5">
      <c r="A93" s="696"/>
      <c r="B93" s="291"/>
      <c r="C93" s="698"/>
    </row>
    <row r="94" spans="1:3" ht="18">
      <c r="A94" s="697"/>
      <c r="C94" s="698"/>
    </row>
    <row r="95" spans="1:3" ht="18">
      <c r="A95" s="697"/>
      <c r="B95" s="270"/>
      <c r="C95" s="698"/>
    </row>
    <row r="96" spans="1:3" ht="18">
      <c r="A96" s="697"/>
      <c r="B96" s="270"/>
      <c r="C96" s="698"/>
    </row>
    <row r="97" spans="1:3" ht="18">
      <c r="A97" s="697"/>
      <c r="B97" s="270"/>
      <c r="C97" s="698"/>
    </row>
    <row r="98" spans="1:3" ht="16.5">
      <c r="A98" s="696"/>
      <c r="B98" s="291"/>
      <c r="C98" s="698"/>
    </row>
    <row r="99" spans="1:3" ht="16.5">
      <c r="A99" s="696"/>
      <c r="B99" s="291"/>
      <c r="C99" s="698"/>
    </row>
    <row r="100" spans="1:3" ht="16.5">
      <c r="A100" s="696"/>
      <c r="B100" s="291"/>
      <c r="C100" s="698"/>
    </row>
    <row r="101" spans="1:3" ht="16.5">
      <c r="A101" s="696"/>
      <c r="B101" s="291"/>
      <c r="C101" s="698"/>
    </row>
    <row r="102" spans="1:3" ht="16.5">
      <c r="A102" s="696"/>
      <c r="B102" s="291"/>
      <c r="C102" s="698"/>
    </row>
    <row r="103" spans="1:3" ht="16.5">
      <c r="A103" s="696"/>
      <c r="B103" s="291"/>
      <c r="C103" s="698"/>
    </row>
    <row r="104" spans="1:3" ht="16.5">
      <c r="A104" s="696"/>
      <c r="B104" s="291"/>
      <c r="C104" s="698"/>
    </row>
    <row r="105" spans="1:3" ht="16.5">
      <c r="A105" s="696"/>
      <c r="B105" s="291"/>
      <c r="C105" s="698"/>
    </row>
    <row r="106" spans="1:3" ht="16.5">
      <c r="A106" s="696"/>
      <c r="B106" s="291"/>
      <c r="C106" s="698"/>
    </row>
    <row r="107" spans="1:3" ht="16.5">
      <c r="A107" s="696"/>
      <c r="B107" s="694"/>
      <c r="C107" s="698"/>
    </row>
    <row r="108" spans="1:3" ht="16.5">
      <c r="A108" s="696"/>
      <c r="B108" s="694"/>
      <c r="C108" s="698"/>
    </row>
    <row r="109" spans="1:3" ht="16.5">
      <c r="A109" s="696"/>
      <c r="B109" s="694"/>
      <c r="C109" s="698"/>
    </row>
    <row r="110" spans="1:3" ht="16.5">
      <c r="A110" s="696"/>
      <c r="B110" s="694"/>
      <c r="C110" s="698"/>
    </row>
    <row r="111" spans="1:3" ht="16.5">
      <c r="A111" s="696"/>
      <c r="B111" s="694"/>
      <c r="C111" s="698"/>
    </row>
    <row r="112" spans="1:3" ht="16.5">
      <c r="A112" s="696"/>
      <c r="B112" s="694"/>
      <c r="C112" s="698"/>
    </row>
    <row r="113" spans="1:3" ht="16.5">
      <c r="A113" s="696"/>
      <c r="B113" s="694"/>
      <c r="C113" s="698"/>
    </row>
    <row r="114" spans="1:3" ht="18">
      <c r="A114" s="704"/>
      <c r="B114" s="693"/>
      <c r="C114" s="698"/>
    </row>
    <row r="115" spans="1:4" ht="12.75">
      <c r="A115" s="705"/>
      <c r="B115" s="17"/>
      <c r="C115" s="698"/>
      <c r="D115" s="17"/>
    </row>
    <row r="116" spans="1:4" ht="12.75">
      <c r="A116" s="705"/>
      <c r="B116" s="35"/>
      <c r="C116" s="698"/>
      <c r="D116" s="17"/>
    </row>
    <row r="117" spans="1:4" ht="12.75">
      <c r="A117" s="705"/>
      <c r="B117" s="35"/>
      <c r="C117" s="698"/>
      <c r="D117" s="17"/>
    </row>
    <row r="118" spans="1:4" ht="12.75">
      <c r="A118" s="705"/>
      <c r="B118" s="35"/>
      <c r="C118" s="698"/>
      <c r="D118" s="17"/>
    </row>
    <row r="119" spans="1:4" ht="12.75">
      <c r="A119" s="705"/>
      <c r="B119" s="35"/>
      <c r="C119" s="698"/>
      <c r="D119" s="17"/>
    </row>
    <row r="120" spans="1:4" ht="12.75">
      <c r="A120" s="19"/>
      <c r="B120" s="415"/>
      <c r="C120" s="698"/>
      <c r="D120" s="17"/>
    </row>
    <row r="121" spans="1:4" ht="12.75">
      <c r="A121" s="19"/>
      <c r="B121" s="87"/>
      <c r="C121" s="698"/>
      <c r="D121" s="17"/>
    </row>
    <row r="122" spans="1:4" ht="12.75">
      <c r="A122" s="95"/>
      <c r="B122" s="17"/>
      <c r="C122" s="698"/>
      <c r="D122" s="17"/>
    </row>
    <row r="123" spans="1:3" ht="16.5">
      <c r="A123" s="109"/>
      <c r="B123" s="291"/>
      <c r="C123" s="698"/>
    </row>
    <row r="124" spans="1:3" ht="12.75">
      <c r="A124" s="109"/>
      <c r="B124" s="17"/>
      <c r="C124" s="698"/>
    </row>
    <row r="125" spans="1:3" ht="12.75">
      <c r="A125" s="18"/>
      <c r="B125" s="17"/>
      <c r="C125" s="698"/>
    </row>
    <row r="126" spans="1:3" ht="12.75">
      <c r="A126" s="109"/>
      <c r="B126" s="17"/>
      <c r="C126" s="698"/>
    </row>
    <row r="127" spans="1:3" ht="16.5">
      <c r="A127" s="701"/>
      <c r="B127" s="17"/>
      <c r="C127" s="698"/>
    </row>
    <row r="128" spans="1:3" ht="16.5">
      <c r="A128" s="701"/>
      <c r="B128" s="291"/>
      <c r="C128" s="698"/>
    </row>
    <row r="129" spans="1:3" ht="16.5">
      <c r="A129" s="701"/>
      <c r="B129" s="291"/>
      <c r="C129" s="698"/>
    </row>
    <row r="130" spans="1:3" ht="16.5">
      <c r="A130" s="701"/>
      <c r="B130" s="291"/>
      <c r="C130" s="698"/>
    </row>
    <row r="131" spans="1:3" ht="16.5">
      <c r="A131" s="701"/>
      <c r="B131" s="291"/>
      <c r="C131" s="698"/>
    </row>
    <row r="132" spans="1:3" ht="16.5">
      <c r="A132" s="701"/>
      <c r="B132" s="291"/>
      <c r="C132" s="698"/>
    </row>
    <row r="133" spans="1:3" ht="16.5">
      <c r="A133" s="701"/>
      <c r="B133" s="291"/>
      <c r="C133" s="698"/>
    </row>
    <row r="134" spans="1:3" ht="16.5">
      <c r="A134" s="701"/>
      <c r="B134" s="694"/>
      <c r="C134" s="698"/>
    </row>
    <row r="135" spans="1:3" ht="16.5">
      <c r="A135" s="701"/>
      <c r="B135" s="291"/>
      <c r="C135" s="698"/>
    </row>
    <row r="136" spans="1:3" ht="16.5">
      <c r="A136" s="701"/>
      <c r="B136" s="291"/>
      <c r="C136" s="698"/>
    </row>
    <row r="137" spans="1:3" ht="16.5">
      <c r="A137" s="706"/>
      <c r="B137" s="408"/>
      <c r="C137" s="698"/>
    </row>
    <row r="138" spans="1:3" ht="16.5">
      <c r="A138" s="701"/>
      <c r="B138" s="291"/>
      <c r="C138" s="698"/>
    </row>
    <row r="139" spans="1:3" ht="16.5">
      <c r="A139" s="701"/>
      <c r="B139" s="291"/>
      <c r="C139" s="698"/>
    </row>
    <row r="140" spans="1:3" ht="16.5">
      <c r="A140" s="701"/>
      <c r="B140" s="291"/>
      <c r="C140" s="698"/>
    </row>
    <row r="141" spans="1:3" ht="16.5">
      <c r="A141" s="701"/>
      <c r="B141" s="291"/>
      <c r="C141" s="698"/>
    </row>
    <row r="142" spans="1:3" ht="16.5">
      <c r="A142" s="701"/>
      <c r="B142" s="291"/>
      <c r="C142" s="698"/>
    </row>
    <row r="143" spans="1:3" ht="16.5">
      <c r="A143" s="701"/>
      <c r="B143" s="291"/>
      <c r="C143" s="698"/>
    </row>
    <row r="144" spans="1:3" ht="16.5">
      <c r="A144" s="706"/>
      <c r="B144" s="408"/>
      <c r="C144" s="698"/>
    </row>
    <row r="145" spans="1:3" ht="16.5">
      <c r="A145" s="701"/>
      <c r="B145" s="291"/>
      <c r="C145" s="698"/>
    </row>
    <row r="146" spans="1:3" ht="16.5">
      <c r="A146" s="701"/>
      <c r="B146" s="291"/>
      <c r="C146" s="698"/>
    </row>
    <row r="147" spans="1:3" ht="16.5">
      <c r="A147" s="701"/>
      <c r="B147" s="291"/>
      <c r="C147" s="698"/>
    </row>
    <row r="148" spans="1:3" ht="16.5">
      <c r="A148" s="701"/>
      <c r="B148" s="694"/>
      <c r="C148" s="698"/>
    </row>
    <row r="149" spans="1:3" ht="16.5">
      <c r="A149" s="701"/>
      <c r="B149" s="291"/>
      <c r="C149" s="698"/>
    </row>
    <row r="150" spans="1:3" ht="16.5">
      <c r="A150" s="701"/>
      <c r="B150" s="291"/>
      <c r="C150" s="698"/>
    </row>
    <row r="151" spans="1:3" ht="16.5">
      <c r="A151" s="701"/>
      <c r="B151" s="291"/>
      <c r="C151" s="698"/>
    </row>
    <row r="152" spans="1:3" ht="16.5">
      <c r="A152" s="707"/>
      <c r="B152" s="279"/>
      <c r="C152" s="698"/>
    </row>
    <row r="153" spans="1:3" ht="16.5">
      <c r="A153" s="707"/>
      <c r="B153" s="279"/>
      <c r="C153" s="699"/>
    </row>
    <row r="154" spans="1:3" ht="16.5">
      <c r="A154" s="707"/>
      <c r="B154" s="279"/>
      <c r="C154" s="699"/>
    </row>
    <row r="155" spans="1:3" ht="16.5">
      <c r="A155" s="701"/>
      <c r="B155" s="291"/>
      <c r="C155" s="699"/>
    </row>
    <row r="156" spans="1:3" ht="16.5">
      <c r="A156" s="701"/>
      <c r="B156" s="291"/>
      <c r="C156" s="699"/>
    </row>
    <row r="157" spans="1:3" ht="16.5">
      <c r="A157" s="701"/>
      <c r="B157" s="291"/>
      <c r="C157" s="699"/>
    </row>
    <row r="158" spans="1:3" ht="16.5">
      <c r="A158" s="701"/>
      <c r="B158" s="291"/>
      <c r="C158" s="699"/>
    </row>
    <row r="159" spans="1:3" ht="16.5">
      <c r="A159" s="701"/>
      <c r="B159" s="291"/>
      <c r="C159" s="699"/>
    </row>
    <row r="160" spans="1:3" ht="16.5">
      <c r="A160" s="701"/>
      <c r="B160" s="291"/>
      <c r="C160" s="699"/>
    </row>
    <row r="161" spans="1:3" ht="16.5">
      <c r="A161" s="701"/>
      <c r="B161" s="291"/>
      <c r="C161" s="699"/>
    </row>
    <row r="162" spans="1:3" ht="16.5">
      <c r="A162" s="701"/>
      <c r="B162" s="291"/>
      <c r="C162" s="699"/>
    </row>
    <row r="163" spans="1:3" ht="16.5">
      <c r="A163" s="707"/>
      <c r="B163" s="279"/>
      <c r="C163" s="699"/>
    </row>
    <row r="164" spans="1:3" ht="16.5">
      <c r="A164" s="707"/>
      <c r="B164" s="279"/>
      <c r="C164" s="699"/>
    </row>
    <row r="165" spans="1:3" ht="16.5">
      <c r="A165" s="707"/>
      <c r="B165" s="279"/>
      <c r="C165" s="699"/>
    </row>
    <row r="166" spans="1:3" ht="16.5">
      <c r="A166" s="707"/>
      <c r="B166" s="279"/>
      <c r="C166" s="699"/>
    </row>
    <row r="167" spans="1:3" ht="16.5">
      <c r="A167" s="707"/>
      <c r="B167" s="279"/>
      <c r="C167" s="699"/>
    </row>
    <row r="168" spans="1:3" ht="16.5">
      <c r="A168" s="707"/>
      <c r="B168" s="279"/>
      <c r="C168" s="699"/>
    </row>
    <row r="169" spans="1:3" ht="16.5">
      <c r="A169" s="707"/>
      <c r="B169" s="279"/>
      <c r="C169" s="699"/>
    </row>
    <row r="170" spans="1:3" ht="18">
      <c r="A170" s="702"/>
      <c r="B170" s="270"/>
      <c r="C170" s="699"/>
    </row>
    <row r="171" spans="1:3" ht="18">
      <c r="A171" s="702"/>
      <c r="B171" s="270"/>
      <c r="C171" s="699"/>
    </row>
    <row r="172" spans="1:3" ht="18">
      <c r="A172" s="702"/>
      <c r="B172" s="270"/>
      <c r="C172" s="699"/>
    </row>
    <row r="173" spans="1:3" ht="16.5">
      <c r="A173" s="707"/>
      <c r="B173" s="279"/>
      <c r="C173" s="699"/>
    </row>
    <row r="174" spans="1:3" ht="12.75">
      <c r="A174" s="17"/>
      <c r="B174" s="414"/>
      <c r="C174" s="699"/>
    </row>
    <row r="175" spans="1:3" ht="12.75">
      <c r="A175" s="17"/>
      <c r="B175" s="414"/>
      <c r="C175" s="17"/>
    </row>
    <row r="176" ht="12.75">
      <c r="B176" s="387"/>
    </row>
    <row r="177" ht="12.75">
      <c r="B177" s="387"/>
    </row>
    <row r="178" ht="12.75">
      <c r="B178" s="38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2"/>
  <sheetViews>
    <sheetView view="pageBreakPreview" zoomScale="90" zoomScaleNormal="70" zoomScaleSheetLayoutView="90" workbookViewId="0" topLeftCell="A189">
      <selection activeCell="P176" sqref="P176"/>
    </sheetView>
  </sheetViews>
  <sheetFormatPr defaultColWidth="9.140625" defaultRowHeight="12.75"/>
  <cols>
    <col min="1" max="1" width="7.421875" style="387" customWidth="1"/>
    <col min="2" max="2" width="29.57421875" style="387" customWidth="1"/>
    <col min="3" max="3" width="13.28125" style="387" customWidth="1"/>
    <col min="4" max="4" width="9.00390625" style="387" customWidth="1"/>
    <col min="5" max="5" width="16.57421875" style="387" customWidth="1"/>
    <col min="6" max="6" width="10.8515625" style="387" customWidth="1"/>
    <col min="7" max="7" width="14.00390625" style="387" customWidth="1"/>
    <col min="8" max="8" width="13.421875" style="387" customWidth="1"/>
    <col min="9" max="9" width="11.8515625" style="387" customWidth="1"/>
    <col min="10" max="10" width="16.28125" style="387" customWidth="1"/>
    <col min="11" max="11" width="16.7109375" style="387" customWidth="1"/>
    <col min="12" max="12" width="13.421875" style="387" customWidth="1"/>
    <col min="13" max="13" width="16.28125" style="387" customWidth="1"/>
    <col min="14" max="14" width="12.140625" style="387" customWidth="1"/>
    <col min="15" max="15" width="15.28125" style="387" customWidth="1"/>
    <col min="16" max="16" width="16.28125" style="387" customWidth="1"/>
    <col min="17" max="17" width="29.421875" style="387" customWidth="1"/>
    <col min="18" max="19" width="9.140625" style="387" hidden="1" customWidth="1"/>
    <col min="20" max="16384" width="9.140625" style="387" customWidth="1"/>
  </cols>
  <sheetData>
    <row r="1" spans="1:17" s="84" customFormat="1" ht="11.25" customHeight="1">
      <c r="A1" s="15" t="s">
        <v>214</v>
      </c>
      <c r="P1" s="683" t="str">
        <f>NDPL!$Q$1</f>
        <v>FEBRUARY-2023</v>
      </c>
      <c r="Q1" s="683"/>
    </row>
    <row r="2" s="84" customFormat="1" ht="11.25" customHeight="1">
      <c r="A2" s="15" t="s">
        <v>215</v>
      </c>
    </row>
    <row r="3" s="84" customFormat="1" ht="11.25" customHeight="1">
      <c r="A3" s="15" t="s">
        <v>141</v>
      </c>
    </row>
    <row r="4" spans="1:16" s="84" customFormat="1" ht="11.25" customHeight="1" thickBot="1">
      <c r="A4" s="684" t="s">
        <v>175</v>
      </c>
      <c r="G4" s="87"/>
      <c r="H4" s="87"/>
      <c r="I4" s="681" t="s">
        <v>354</v>
      </c>
      <c r="J4" s="87"/>
      <c r="K4" s="87"/>
      <c r="L4" s="87"/>
      <c r="M4" s="87"/>
      <c r="N4" s="681" t="s">
        <v>355</v>
      </c>
      <c r="O4" s="87"/>
      <c r="P4" s="87"/>
    </row>
    <row r="5" spans="1:17" ht="36.75" customHeight="1" thickBot="1" thickTop="1">
      <c r="A5" s="430" t="s">
        <v>8</v>
      </c>
      <c r="B5" s="431" t="s">
        <v>9</v>
      </c>
      <c r="C5" s="432" t="s">
        <v>1</v>
      </c>
      <c r="D5" s="432" t="s">
        <v>2</v>
      </c>
      <c r="E5" s="432" t="s">
        <v>3</v>
      </c>
      <c r="F5" s="432" t="s">
        <v>10</v>
      </c>
      <c r="G5" s="430" t="str">
        <f>NDPL!G5</f>
        <v>FINAL READING 28/02/2023</v>
      </c>
      <c r="H5" s="432" t="str">
        <f>NDPL!H5</f>
        <v>INTIAL READING 01/02/2023</v>
      </c>
      <c r="I5" s="432" t="s">
        <v>4</v>
      </c>
      <c r="J5" s="432" t="s">
        <v>5</v>
      </c>
      <c r="K5" s="432" t="s">
        <v>6</v>
      </c>
      <c r="L5" s="430" t="str">
        <f>NDPL!G5</f>
        <v>FINAL READING 28/02/2023</v>
      </c>
      <c r="M5" s="432" t="str">
        <f>NDPL!H5</f>
        <v>INTIAL READING 01/02/2023</v>
      </c>
      <c r="N5" s="432" t="s">
        <v>4</v>
      </c>
      <c r="O5" s="432" t="s">
        <v>5</v>
      </c>
      <c r="P5" s="432" t="s">
        <v>6</v>
      </c>
      <c r="Q5" s="448" t="s">
        <v>270</v>
      </c>
    </row>
    <row r="6" ht="2.25" customHeight="1" hidden="1" thickBot="1" thickTop="1"/>
    <row r="7" spans="1:17" ht="16.5" customHeight="1" thickTop="1">
      <c r="A7" s="246"/>
      <c r="B7" s="247" t="s">
        <v>142</v>
      </c>
      <c r="C7" s="248"/>
      <c r="D7" s="32"/>
      <c r="E7" s="32"/>
      <c r="F7" s="32"/>
      <c r="G7" s="25"/>
      <c r="H7" s="396"/>
      <c r="I7" s="396"/>
      <c r="J7" s="396"/>
      <c r="K7" s="396"/>
      <c r="L7" s="397"/>
      <c r="M7" s="396"/>
      <c r="N7" s="396"/>
      <c r="O7" s="396"/>
      <c r="P7" s="396"/>
      <c r="Q7" s="454"/>
    </row>
    <row r="8" spans="1:17" ht="16.5" customHeight="1">
      <c r="A8" s="235">
        <v>1</v>
      </c>
      <c r="B8" s="269" t="s">
        <v>143</v>
      </c>
      <c r="C8" s="270">
        <v>4865170</v>
      </c>
      <c r="D8" s="104" t="s">
        <v>12</v>
      </c>
      <c r="E8" s="87" t="s">
        <v>305</v>
      </c>
      <c r="F8" s="279">
        <v>1000</v>
      </c>
      <c r="G8" s="295">
        <v>997807</v>
      </c>
      <c r="H8" s="296">
        <v>997810</v>
      </c>
      <c r="I8" s="279">
        <f aca="true" t="shared" si="0" ref="I8:I20">G8-H8</f>
        <v>-3</v>
      </c>
      <c r="J8" s="279">
        <f aca="true" t="shared" si="1" ref="J8:J13">$F8*I8</f>
        <v>-3000</v>
      </c>
      <c r="K8" s="279">
        <f aca="true" t="shared" si="2" ref="K8:K13">J8/1000000</f>
        <v>-0.003</v>
      </c>
      <c r="L8" s="295">
        <v>994636</v>
      </c>
      <c r="M8" s="296">
        <v>994800</v>
      </c>
      <c r="N8" s="279">
        <f aca="true" t="shared" si="3" ref="N8:N18">L8-M8</f>
        <v>-164</v>
      </c>
      <c r="O8" s="279">
        <f aca="true" t="shared" si="4" ref="O8:O13">$F8*N8</f>
        <v>-164000</v>
      </c>
      <c r="P8" s="279">
        <f aca="true" t="shared" si="5" ref="P8:P13">O8/1000000</f>
        <v>-0.164</v>
      </c>
      <c r="Q8" s="399"/>
    </row>
    <row r="9" spans="1:17" ht="16.5" customHeight="1">
      <c r="A9" s="235">
        <v>2</v>
      </c>
      <c r="B9" s="269" t="s">
        <v>144</v>
      </c>
      <c r="C9" s="270">
        <v>4864887</v>
      </c>
      <c r="D9" s="104" t="s">
        <v>12</v>
      </c>
      <c r="E9" s="87" t="s">
        <v>305</v>
      </c>
      <c r="F9" s="279">
        <v>1000</v>
      </c>
      <c r="G9" s="295">
        <v>998511</v>
      </c>
      <c r="H9" s="296">
        <v>998520</v>
      </c>
      <c r="I9" s="279">
        <f t="shared" si="0"/>
        <v>-9</v>
      </c>
      <c r="J9" s="279">
        <f>$F9*I9</f>
        <v>-9000</v>
      </c>
      <c r="K9" s="279">
        <f>J9/1000000</f>
        <v>-0.009</v>
      </c>
      <c r="L9" s="295">
        <v>998586</v>
      </c>
      <c r="M9" s="296">
        <v>998626</v>
      </c>
      <c r="N9" s="279">
        <f t="shared" si="3"/>
        <v>-40</v>
      </c>
      <c r="O9" s="279">
        <f>$F9*N9</f>
        <v>-40000</v>
      </c>
      <c r="P9" s="734">
        <f>O9/1000000</f>
        <v>-0.04</v>
      </c>
      <c r="Q9" s="403"/>
    </row>
    <row r="10" spans="1:17" ht="16.5" customHeight="1">
      <c r="A10" s="235">
        <v>3</v>
      </c>
      <c r="B10" s="269" t="s">
        <v>145</v>
      </c>
      <c r="C10" s="270">
        <v>4864799</v>
      </c>
      <c r="D10" s="104" t="s">
        <v>12</v>
      </c>
      <c r="E10" s="87" t="s">
        <v>305</v>
      </c>
      <c r="F10" s="279">
        <v>1000</v>
      </c>
      <c r="G10" s="295">
        <v>999451</v>
      </c>
      <c r="H10" s="296">
        <v>999479</v>
      </c>
      <c r="I10" s="279">
        <f>G10-H10</f>
        <v>-28</v>
      </c>
      <c r="J10" s="279">
        <f>$F10*I10</f>
        <v>-28000</v>
      </c>
      <c r="K10" s="279">
        <f>J10/1000000</f>
        <v>-0.028</v>
      </c>
      <c r="L10" s="295">
        <v>990570</v>
      </c>
      <c r="M10" s="296">
        <v>991284</v>
      </c>
      <c r="N10" s="279">
        <f>L10-M10</f>
        <v>-714</v>
      </c>
      <c r="O10" s="279">
        <f>$F10*N10</f>
        <v>-714000</v>
      </c>
      <c r="P10" s="279">
        <f>O10/1000000</f>
        <v>-0.714</v>
      </c>
      <c r="Q10" s="400"/>
    </row>
    <row r="11" spans="1:17" ht="16.5" customHeight="1">
      <c r="A11" s="235">
        <v>4</v>
      </c>
      <c r="B11" s="269" t="s">
        <v>146</v>
      </c>
      <c r="C11" s="270">
        <v>4865127</v>
      </c>
      <c r="D11" s="104" t="s">
        <v>12</v>
      </c>
      <c r="E11" s="87" t="s">
        <v>305</v>
      </c>
      <c r="F11" s="279">
        <v>1333.33</v>
      </c>
      <c r="G11" s="295">
        <v>999791</v>
      </c>
      <c r="H11" s="296">
        <v>999791</v>
      </c>
      <c r="I11" s="279">
        <f t="shared" si="0"/>
        <v>0</v>
      </c>
      <c r="J11" s="279">
        <f t="shared" si="1"/>
        <v>0</v>
      </c>
      <c r="K11" s="279">
        <f t="shared" si="2"/>
        <v>0</v>
      </c>
      <c r="L11" s="295">
        <v>999189</v>
      </c>
      <c r="M11" s="296">
        <v>999230</v>
      </c>
      <c r="N11" s="279">
        <f t="shared" si="3"/>
        <v>-41</v>
      </c>
      <c r="O11" s="279">
        <f t="shared" si="4"/>
        <v>-54666.53</v>
      </c>
      <c r="P11" s="279">
        <f t="shared" si="5"/>
        <v>-0.05466653</v>
      </c>
      <c r="Q11" s="713"/>
    </row>
    <row r="12" spans="1:17" ht="16.5" customHeight="1">
      <c r="A12" s="235">
        <v>5</v>
      </c>
      <c r="B12" s="269" t="s">
        <v>147</v>
      </c>
      <c r="C12" s="270">
        <v>4865177</v>
      </c>
      <c r="D12" s="104" t="s">
        <v>12</v>
      </c>
      <c r="E12" s="87" t="s">
        <v>305</v>
      </c>
      <c r="F12" s="279">
        <v>1500</v>
      </c>
      <c r="G12" s="295">
        <v>997321</v>
      </c>
      <c r="H12" s="296">
        <v>997359</v>
      </c>
      <c r="I12" s="279">
        <f t="shared" si="0"/>
        <v>-38</v>
      </c>
      <c r="J12" s="279">
        <f t="shared" si="1"/>
        <v>-57000</v>
      </c>
      <c r="K12" s="279">
        <f t="shared" si="2"/>
        <v>-0.057</v>
      </c>
      <c r="L12" s="295">
        <v>999306</v>
      </c>
      <c r="M12" s="296">
        <v>999293</v>
      </c>
      <c r="N12" s="279">
        <f t="shared" si="3"/>
        <v>13</v>
      </c>
      <c r="O12" s="279">
        <f t="shared" si="4"/>
        <v>19500</v>
      </c>
      <c r="P12" s="279">
        <f t="shared" si="5"/>
        <v>0.0195</v>
      </c>
      <c r="Q12" s="665"/>
    </row>
    <row r="13" spans="1:17" ht="16.5" customHeight="1">
      <c r="A13" s="235">
        <v>6</v>
      </c>
      <c r="B13" s="269" t="s">
        <v>148</v>
      </c>
      <c r="C13" s="270">
        <v>4865111</v>
      </c>
      <c r="D13" s="104" t="s">
        <v>12</v>
      </c>
      <c r="E13" s="87" t="s">
        <v>305</v>
      </c>
      <c r="F13" s="279">
        <v>100</v>
      </c>
      <c r="G13" s="295">
        <v>10355</v>
      </c>
      <c r="H13" s="296">
        <v>10359</v>
      </c>
      <c r="I13" s="279">
        <f t="shared" si="0"/>
        <v>-4</v>
      </c>
      <c r="J13" s="279">
        <f t="shared" si="1"/>
        <v>-400</v>
      </c>
      <c r="K13" s="279">
        <f t="shared" si="2"/>
        <v>-0.0004</v>
      </c>
      <c r="L13" s="295">
        <v>18899</v>
      </c>
      <c r="M13" s="296">
        <v>19123</v>
      </c>
      <c r="N13" s="279">
        <f t="shared" si="3"/>
        <v>-224</v>
      </c>
      <c r="O13" s="279">
        <f t="shared" si="4"/>
        <v>-22400</v>
      </c>
      <c r="P13" s="279">
        <f t="shared" si="5"/>
        <v>-0.0224</v>
      </c>
      <c r="Q13" s="400"/>
    </row>
    <row r="14" spans="1:17" ht="16.5" customHeight="1">
      <c r="A14" s="235">
        <v>7</v>
      </c>
      <c r="B14" s="269" t="s">
        <v>149</v>
      </c>
      <c r="C14" s="270">
        <v>4865160</v>
      </c>
      <c r="D14" s="104" t="s">
        <v>12</v>
      </c>
      <c r="E14" s="87" t="s">
        <v>305</v>
      </c>
      <c r="F14" s="279">
        <v>1000</v>
      </c>
      <c r="G14" s="295">
        <v>994548</v>
      </c>
      <c r="H14" s="296">
        <v>994623</v>
      </c>
      <c r="I14" s="279">
        <f>G14-H14</f>
        <v>-75</v>
      </c>
      <c r="J14" s="279">
        <f>$F14*I14</f>
        <v>-75000</v>
      </c>
      <c r="K14" s="279">
        <f>J14/1000000</f>
        <v>-0.075</v>
      </c>
      <c r="L14" s="295">
        <v>995907</v>
      </c>
      <c r="M14" s="296">
        <v>995925</v>
      </c>
      <c r="N14" s="279">
        <f>L14-M14</f>
        <v>-18</v>
      </c>
      <c r="O14" s="279">
        <f>$F14*N14</f>
        <v>-18000</v>
      </c>
      <c r="P14" s="279">
        <f>O14/1000000</f>
        <v>-0.018</v>
      </c>
      <c r="Q14" s="399"/>
    </row>
    <row r="15" spans="1:17" ht="16.5" customHeight="1">
      <c r="A15" s="235">
        <v>8</v>
      </c>
      <c r="B15" s="634" t="s">
        <v>150</v>
      </c>
      <c r="C15" s="270">
        <v>4865157</v>
      </c>
      <c r="D15" s="104" t="s">
        <v>12</v>
      </c>
      <c r="E15" s="87" t="s">
        <v>305</v>
      </c>
      <c r="F15" s="279">
        <v>75</v>
      </c>
      <c r="G15" s="295">
        <v>990612</v>
      </c>
      <c r="H15" s="296">
        <v>990662</v>
      </c>
      <c r="I15" s="279">
        <f t="shared" si="0"/>
        <v>-50</v>
      </c>
      <c r="J15" s="279">
        <f>$F15*I15</f>
        <v>-3750</v>
      </c>
      <c r="K15" s="279">
        <f>J15/1000000</f>
        <v>-0.00375</v>
      </c>
      <c r="L15" s="295">
        <v>985899</v>
      </c>
      <c r="M15" s="296">
        <v>986482</v>
      </c>
      <c r="N15" s="279">
        <f t="shared" si="3"/>
        <v>-583</v>
      </c>
      <c r="O15" s="279">
        <f>$F15*N15</f>
        <v>-43725</v>
      </c>
      <c r="P15" s="279">
        <f>O15/1000000</f>
        <v>-0.043725</v>
      </c>
      <c r="Q15" s="400"/>
    </row>
    <row r="16" spans="1:17" ht="16.5" customHeight="1">
      <c r="A16" s="235">
        <v>9</v>
      </c>
      <c r="B16" s="269" t="s">
        <v>151</v>
      </c>
      <c r="C16" s="270">
        <v>4865183</v>
      </c>
      <c r="D16" s="104" t="s">
        <v>12</v>
      </c>
      <c r="E16" s="87" t="s">
        <v>305</v>
      </c>
      <c r="F16" s="279">
        <v>800</v>
      </c>
      <c r="G16" s="295">
        <v>996596</v>
      </c>
      <c r="H16" s="296">
        <v>996639</v>
      </c>
      <c r="I16" s="279">
        <f t="shared" si="0"/>
        <v>-43</v>
      </c>
      <c r="J16" s="279">
        <f>$F16*I16</f>
        <v>-34400</v>
      </c>
      <c r="K16" s="279">
        <f>J16/1000000</f>
        <v>-0.0344</v>
      </c>
      <c r="L16" s="295">
        <v>998751</v>
      </c>
      <c r="M16" s="296">
        <v>998767</v>
      </c>
      <c r="N16" s="279">
        <f t="shared" si="3"/>
        <v>-16</v>
      </c>
      <c r="O16" s="279">
        <f>$F16*N16</f>
        <v>-12800</v>
      </c>
      <c r="P16" s="279">
        <f>O16/1000000</f>
        <v>-0.0128</v>
      </c>
      <c r="Q16" s="399" t="s">
        <v>487</v>
      </c>
    </row>
    <row r="17" spans="1:17" ht="16.5" customHeight="1">
      <c r="A17" s="235"/>
      <c r="B17" s="269"/>
      <c r="C17" s="270"/>
      <c r="D17" s="104"/>
      <c r="E17" s="87"/>
      <c r="F17" s="279"/>
      <c r="G17" s="295"/>
      <c r="H17" s="296"/>
      <c r="I17" s="279"/>
      <c r="J17" s="279"/>
      <c r="K17" s="279">
        <v>-0.0397</v>
      </c>
      <c r="L17" s="295"/>
      <c r="M17" s="296"/>
      <c r="N17" s="279"/>
      <c r="O17" s="279"/>
      <c r="P17" s="279">
        <v>-0.0148</v>
      </c>
      <c r="Q17" s="399" t="s">
        <v>496</v>
      </c>
    </row>
    <row r="18" spans="1:17" ht="16.5" customHeight="1">
      <c r="A18" s="235">
        <v>10</v>
      </c>
      <c r="B18" s="269" t="s">
        <v>432</v>
      </c>
      <c r="C18" s="270">
        <v>4865130</v>
      </c>
      <c r="D18" s="104" t="s">
        <v>12</v>
      </c>
      <c r="E18" s="87" t="s">
        <v>305</v>
      </c>
      <c r="F18" s="279">
        <v>1333.33</v>
      </c>
      <c r="G18" s="295">
        <v>988560</v>
      </c>
      <c r="H18" s="296">
        <v>988568</v>
      </c>
      <c r="I18" s="279">
        <f t="shared" si="0"/>
        <v>-8</v>
      </c>
      <c r="J18" s="279">
        <f>$F18*I18</f>
        <v>-10666.64</v>
      </c>
      <c r="K18" s="279">
        <f>J18/1000000</f>
        <v>-0.01066664</v>
      </c>
      <c r="L18" s="295">
        <v>265015</v>
      </c>
      <c r="M18" s="296">
        <v>265018</v>
      </c>
      <c r="N18" s="279">
        <f t="shared" si="3"/>
        <v>-3</v>
      </c>
      <c r="O18" s="279">
        <f>$F18*N18</f>
        <v>-3999.99</v>
      </c>
      <c r="P18" s="279">
        <f>O18/1000000</f>
        <v>-0.00399999</v>
      </c>
      <c r="Q18" s="403"/>
    </row>
    <row r="19" spans="1:17" ht="16.5" customHeight="1">
      <c r="A19" s="235"/>
      <c r="B19" s="271" t="s">
        <v>452</v>
      </c>
      <c r="C19" s="270"/>
      <c r="D19" s="104"/>
      <c r="E19" s="104"/>
      <c r="F19" s="279"/>
      <c r="G19" s="295"/>
      <c r="H19" s="296"/>
      <c r="I19" s="279"/>
      <c r="J19" s="279"/>
      <c r="K19" s="500"/>
      <c r="L19" s="295"/>
      <c r="M19" s="296"/>
      <c r="N19" s="279"/>
      <c r="O19" s="279"/>
      <c r="P19" s="500"/>
      <c r="Q19" s="400"/>
    </row>
    <row r="20" spans="1:17" ht="16.5" customHeight="1">
      <c r="A20" s="235">
        <v>11</v>
      </c>
      <c r="B20" s="269" t="s">
        <v>14</v>
      </c>
      <c r="C20" s="270">
        <v>4864786</v>
      </c>
      <c r="D20" s="104" t="s">
        <v>12</v>
      </c>
      <c r="E20" s="87" t="s">
        <v>305</v>
      </c>
      <c r="F20" s="279">
        <v>-6666.666</v>
      </c>
      <c r="G20" s="295">
        <v>951</v>
      </c>
      <c r="H20" s="296">
        <v>948</v>
      </c>
      <c r="I20" s="279">
        <f t="shared" si="0"/>
        <v>3</v>
      </c>
      <c r="J20" s="279">
        <f>$F20*I20</f>
        <v>-19999.998</v>
      </c>
      <c r="K20" s="279">
        <f>J20/1000000</f>
        <v>-0.019999997999999998</v>
      </c>
      <c r="L20" s="295">
        <v>999949</v>
      </c>
      <c r="M20" s="296">
        <v>999950</v>
      </c>
      <c r="N20" s="279">
        <f>L20-M20</f>
        <v>-1</v>
      </c>
      <c r="O20" s="279">
        <f>$F20*N20</f>
        <v>6666.666</v>
      </c>
      <c r="P20" s="279">
        <f>O20/1000000</f>
        <v>0.006666666</v>
      </c>
      <c r="Q20" s="400"/>
    </row>
    <row r="21" spans="1:17" ht="16.5" customHeight="1">
      <c r="A21" s="235">
        <v>12</v>
      </c>
      <c r="B21" s="251" t="s">
        <v>15</v>
      </c>
      <c r="C21" s="270">
        <v>4865025</v>
      </c>
      <c r="D21" s="77" t="s">
        <v>12</v>
      </c>
      <c r="E21" s="87" t="s">
        <v>305</v>
      </c>
      <c r="F21" s="279">
        <v>-1000</v>
      </c>
      <c r="G21" s="295">
        <v>33643</v>
      </c>
      <c r="H21" s="296">
        <v>33347</v>
      </c>
      <c r="I21" s="279">
        <f>G21-H21</f>
        <v>296</v>
      </c>
      <c r="J21" s="279">
        <f>$F21*I21</f>
        <v>-296000</v>
      </c>
      <c r="K21" s="279">
        <f>J21/1000000</f>
        <v>-0.296</v>
      </c>
      <c r="L21" s="295">
        <v>996638</v>
      </c>
      <c r="M21" s="296">
        <v>996638</v>
      </c>
      <c r="N21" s="279">
        <f>L21-M21</f>
        <v>0</v>
      </c>
      <c r="O21" s="279">
        <f>$F21*N21</f>
        <v>0</v>
      </c>
      <c r="P21" s="279">
        <f>O21/1000000</f>
        <v>0</v>
      </c>
      <c r="Q21" s="400"/>
    </row>
    <row r="22" spans="1:17" ht="16.5" customHeight="1">
      <c r="A22" s="235">
        <v>13</v>
      </c>
      <c r="B22" s="269" t="s">
        <v>16</v>
      </c>
      <c r="C22" s="270">
        <v>5128433</v>
      </c>
      <c r="D22" s="104" t="s">
        <v>12</v>
      </c>
      <c r="E22" s="87" t="s">
        <v>305</v>
      </c>
      <c r="F22" s="279">
        <v>-2000</v>
      </c>
      <c r="G22" s="295">
        <v>5287</v>
      </c>
      <c r="H22" s="296">
        <v>5282</v>
      </c>
      <c r="I22" s="279">
        <f>G22-H22</f>
        <v>5</v>
      </c>
      <c r="J22" s="279">
        <f>$F22*I22</f>
        <v>-10000</v>
      </c>
      <c r="K22" s="279">
        <f>J22/1000000</f>
        <v>-0.01</v>
      </c>
      <c r="L22" s="295">
        <v>996238</v>
      </c>
      <c r="M22" s="296">
        <v>996222</v>
      </c>
      <c r="N22" s="279">
        <f>L22-M22</f>
        <v>16</v>
      </c>
      <c r="O22" s="279">
        <f>$F22*N22</f>
        <v>-32000</v>
      </c>
      <c r="P22" s="279">
        <f>O22/1000000</f>
        <v>-0.032</v>
      </c>
      <c r="Q22" s="400"/>
    </row>
    <row r="23" spans="1:17" ht="16.5" customHeight="1">
      <c r="A23" s="235">
        <v>14</v>
      </c>
      <c r="B23" s="269" t="s">
        <v>393</v>
      </c>
      <c r="C23" s="270">
        <v>5128464</v>
      </c>
      <c r="D23" s="104" t="s">
        <v>12</v>
      </c>
      <c r="E23" s="87" t="s">
        <v>305</v>
      </c>
      <c r="F23" s="279">
        <v>-1000</v>
      </c>
      <c r="G23" s="295">
        <v>1650</v>
      </c>
      <c r="H23" s="296">
        <v>1644</v>
      </c>
      <c r="I23" s="296">
        <f>G23-H23</f>
        <v>6</v>
      </c>
      <c r="J23" s="296">
        <f>$F23*I23</f>
        <v>-6000</v>
      </c>
      <c r="K23" s="296">
        <f>J23/1000000</f>
        <v>-0.006</v>
      </c>
      <c r="L23" s="295">
        <v>993509</v>
      </c>
      <c r="M23" s="296">
        <v>993543</v>
      </c>
      <c r="N23" s="296">
        <f>L23-M23</f>
        <v>-34</v>
      </c>
      <c r="O23" s="296">
        <f>$F23*N23</f>
        <v>34000</v>
      </c>
      <c r="P23" s="296">
        <f>O23/1000000</f>
        <v>0.034</v>
      </c>
      <c r="Q23" s="400"/>
    </row>
    <row r="24" spans="1:17" ht="16.5" customHeight="1">
      <c r="A24" s="586"/>
      <c r="B24" s="271" t="s">
        <v>153</v>
      </c>
      <c r="C24" s="270"/>
      <c r="D24" s="104"/>
      <c r="E24" s="104"/>
      <c r="F24" s="279"/>
      <c r="G24" s="295"/>
      <c r="H24" s="296"/>
      <c r="I24" s="279"/>
      <c r="J24" s="279"/>
      <c r="K24" s="279"/>
      <c r="L24" s="295"/>
      <c r="M24" s="296"/>
      <c r="N24" s="279"/>
      <c r="O24" s="279"/>
      <c r="P24" s="279"/>
      <c r="Q24" s="400"/>
    </row>
    <row r="25" spans="1:17" ht="16.5" customHeight="1">
      <c r="A25" s="235">
        <v>15</v>
      </c>
      <c r="B25" s="269" t="s">
        <v>14</v>
      </c>
      <c r="C25" s="270">
        <v>5295164</v>
      </c>
      <c r="D25" s="104" t="s">
        <v>12</v>
      </c>
      <c r="E25" s="87" t="s">
        <v>305</v>
      </c>
      <c r="F25" s="279">
        <v>-1000</v>
      </c>
      <c r="G25" s="295">
        <v>157044</v>
      </c>
      <c r="H25" s="296">
        <v>156263</v>
      </c>
      <c r="I25" s="279">
        <f>G25-H25</f>
        <v>781</v>
      </c>
      <c r="J25" s="279">
        <f>$F25*I25</f>
        <v>-781000</v>
      </c>
      <c r="K25" s="279">
        <f>J25/1000000</f>
        <v>-0.781</v>
      </c>
      <c r="L25" s="295">
        <v>23894</v>
      </c>
      <c r="M25" s="296">
        <v>23892</v>
      </c>
      <c r="N25" s="279">
        <f>L25-M25</f>
        <v>2</v>
      </c>
      <c r="O25" s="279">
        <f>$F25*N25</f>
        <v>-2000</v>
      </c>
      <c r="P25" s="279">
        <f>O25/1000000</f>
        <v>-0.002</v>
      </c>
      <c r="Q25" s="410"/>
    </row>
    <row r="26" spans="1:17" ht="16.5" customHeight="1">
      <c r="A26" s="235">
        <v>16</v>
      </c>
      <c r="B26" s="269" t="s">
        <v>15</v>
      </c>
      <c r="C26" s="270">
        <v>5128438</v>
      </c>
      <c r="D26" s="104" t="s">
        <v>12</v>
      </c>
      <c r="E26" s="87" t="s">
        <v>305</v>
      </c>
      <c r="F26" s="279">
        <v>-1000</v>
      </c>
      <c r="G26" s="295">
        <v>11874</v>
      </c>
      <c r="H26" s="296">
        <v>10988</v>
      </c>
      <c r="I26" s="296">
        <f>G26-H26</f>
        <v>886</v>
      </c>
      <c r="J26" s="296">
        <f>$F26*I26</f>
        <v>-886000</v>
      </c>
      <c r="K26" s="296">
        <f>J26/1000000</f>
        <v>-0.886</v>
      </c>
      <c r="L26" s="295">
        <v>999410</v>
      </c>
      <c r="M26" s="296">
        <v>999410</v>
      </c>
      <c r="N26" s="296">
        <f>L26-M26</f>
        <v>0</v>
      </c>
      <c r="O26" s="296">
        <f>$F26*N26</f>
        <v>0</v>
      </c>
      <c r="P26" s="296">
        <f>O26/1000000</f>
        <v>0</v>
      </c>
      <c r="Q26" s="410"/>
    </row>
    <row r="27" spans="1:17" ht="16.5" customHeight="1">
      <c r="A27" s="235">
        <v>17</v>
      </c>
      <c r="B27" s="269" t="s">
        <v>16</v>
      </c>
      <c r="C27" s="270">
        <v>4864988</v>
      </c>
      <c r="D27" s="104" t="s">
        <v>12</v>
      </c>
      <c r="E27" s="87" t="s">
        <v>305</v>
      </c>
      <c r="F27" s="279">
        <v>-2000</v>
      </c>
      <c r="G27" s="295">
        <v>38454</v>
      </c>
      <c r="H27" s="296">
        <v>38408</v>
      </c>
      <c r="I27" s="279">
        <f>G27-H27</f>
        <v>46</v>
      </c>
      <c r="J27" s="279">
        <f>$F27*I27</f>
        <v>-92000</v>
      </c>
      <c r="K27" s="279">
        <f>J27/1000000</f>
        <v>-0.092</v>
      </c>
      <c r="L27" s="295">
        <v>1571</v>
      </c>
      <c r="M27" s="296">
        <v>1498</v>
      </c>
      <c r="N27" s="279">
        <f>L27-M27</f>
        <v>73</v>
      </c>
      <c r="O27" s="279">
        <f>$F27*N27</f>
        <v>-146000</v>
      </c>
      <c r="P27" s="279">
        <f>O27/1000000</f>
        <v>-0.146</v>
      </c>
      <c r="Q27" s="410"/>
    </row>
    <row r="28" spans="1:17" ht="17.25" customHeight="1">
      <c r="A28" s="235">
        <v>18</v>
      </c>
      <c r="B28" s="269" t="s">
        <v>152</v>
      </c>
      <c r="C28" s="270">
        <v>4864938</v>
      </c>
      <c r="D28" s="104" t="s">
        <v>12</v>
      </c>
      <c r="E28" s="87" t="s">
        <v>305</v>
      </c>
      <c r="F28" s="279">
        <v>-2000</v>
      </c>
      <c r="G28" s="295">
        <v>3791</v>
      </c>
      <c r="H28" s="296">
        <v>3440</v>
      </c>
      <c r="I28" s="296">
        <f>G28-H28</f>
        <v>351</v>
      </c>
      <c r="J28" s="296">
        <f>$F28*I28</f>
        <v>-702000</v>
      </c>
      <c r="K28" s="296">
        <f>J28/1000000</f>
        <v>-0.702</v>
      </c>
      <c r="L28" s="295">
        <v>999658</v>
      </c>
      <c r="M28" s="296">
        <v>999658</v>
      </c>
      <c r="N28" s="296">
        <f>L28-M28</f>
        <v>0</v>
      </c>
      <c r="O28" s="296">
        <f>$F28*N28</f>
        <v>0</v>
      </c>
      <c r="P28" s="296">
        <f>O28/1000000</f>
        <v>0</v>
      </c>
      <c r="Q28" s="410"/>
    </row>
    <row r="29" spans="1:17" ht="17.25" customHeight="1">
      <c r="A29" s="586"/>
      <c r="B29" s="271" t="s">
        <v>405</v>
      </c>
      <c r="C29" s="270"/>
      <c r="D29" s="104"/>
      <c r="E29" s="87"/>
      <c r="F29" s="279"/>
      <c r="G29" s="295"/>
      <c r="H29" s="296"/>
      <c r="I29" s="296"/>
      <c r="J29" s="296"/>
      <c r="K29" s="296"/>
      <c r="L29" s="295"/>
      <c r="M29" s="296"/>
      <c r="N29" s="296"/>
      <c r="O29" s="296"/>
      <c r="P29" s="296"/>
      <c r="Q29" s="410"/>
    </row>
    <row r="30" spans="1:17" ht="17.25" customHeight="1">
      <c r="A30" s="235">
        <v>19</v>
      </c>
      <c r="B30" s="269" t="s">
        <v>14</v>
      </c>
      <c r="C30" s="270">
        <v>5128451</v>
      </c>
      <c r="D30" s="104" t="s">
        <v>12</v>
      </c>
      <c r="E30" s="87" t="s">
        <v>305</v>
      </c>
      <c r="F30" s="279">
        <v>-800</v>
      </c>
      <c r="G30" s="295">
        <v>130757</v>
      </c>
      <c r="H30" s="296">
        <v>130012</v>
      </c>
      <c r="I30" s="279">
        <f>G30-H30</f>
        <v>745</v>
      </c>
      <c r="J30" s="279">
        <f>$F30*I30</f>
        <v>-596000</v>
      </c>
      <c r="K30" s="279">
        <f>J30/1000000</f>
        <v>-0.596</v>
      </c>
      <c r="L30" s="295">
        <v>10591</v>
      </c>
      <c r="M30" s="296">
        <v>10581</v>
      </c>
      <c r="N30" s="279">
        <f>L30-M30</f>
        <v>10</v>
      </c>
      <c r="O30" s="279">
        <f>$F30*N30</f>
        <v>-8000</v>
      </c>
      <c r="P30" s="279">
        <f>O30/1000000</f>
        <v>-0.008</v>
      </c>
      <c r="Q30" s="410"/>
    </row>
    <row r="31" spans="1:17" ht="17.25" customHeight="1">
      <c r="A31" s="235">
        <v>20</v>
      </c>
      <c r="B31" s="269" t="s">
        <v>15</v>
      </c>
      <c r="C31" s="270">
        <v>5128459</v>
      </c>
      <c r="D31" s="104" t="s">
        <v>12</v>
      </c>
      <c r="E31" s="87" t="s">
        <v>305</v>
      </c>
      <c r="F31" s="279">
        <v>-800</v>
      </c>
      <c r="G31" s="295">
        <v>124614</v>
      </c>
      <c r="H31" s="296">
        <v>123635</v>
      </c>
      <c r="I31" s="279">
        <f>G31-H31</f>
        <v>979</v>
      </c>
      <c r="J31" s="279">
        <f>$F31*I31</f>
        <v>-783200</v>
      </c>
      <c r="K31" s="279">
        <f>J31/1000000</f>
        <v>-0.7832</v>
      </c>
      <c r="L31" s="295">
        <v>5695</v>
      </c>
      <c r="M31" s="296">
        <v>5689</v>
      </c>
      <c r="N31" s="279">
        <f>L31-M31</f>
        <v>6</v>
      </c>
      <c r="O31" s="279">
        <f>$F31*N31</f>
        <v>-4800</v>
      </c>
      <c r="P31" s="279">
        <f>O31/1000000</f>
        <v>-0.0048</v>
      </c>
      <c r="Q31" s="410"/>
    </row>
    <row r="32" spans="1:17" ht="17.25" customHeight="1">
      <c r="A32" s="235"/>
      <c r="B32" s="249" t="s">
        <v>154</v>
      </c>
      <c r="C32" s="270"/>
      <c r="D32" s="77"/>
      <c r="E32" s="77"/>
      <c r="F32" s="279"/>
      <c r="G32" s="295"/>
      <c r="H32" s="296"/>
      <c r="I32" s="279"/>
      <c r="J32" s="279"/>
      <c r="K32" s="279"/>
      <c r="L32" s="295"/>
      <c r="M32" s="296"/>
      <c r="N32" s="279"/>
      <c r="O32" s="279"/>
      <c r="P32" s="279"/>
      <c r="Q32" s="400"/>
    </row>
    <row r="33" spans="1:17" ht="18.75" customHeight="1">
      <c r="A33" s="235">
        <v>21</v>
      </c>
      <c r="B33" s="269" t="s">
        <v>14</v>
      </c>
      <c r="C33" s="270">
        <v>5295151</v>
      </c>
      <c r="D33" s="104" t="s">
        <v>12</v>
      </c>
      <c r="E33" s="87" t="s">
        <v>305</v>
      </c>
      <c r="F33" s="279">
        <v>-1000</v>
      </c>
      <c r="G33" s="295">
        <v>944169</v>
      </c>
      <c r="H33" s="296">
        <v>944142</v>
      </c>
      <c r="I33" s="279">
        <f aca="true" t="shared" si="6" ref="I33:I41">G33-H33</f>
        <v>27</v>
      </c>
      <c r="J33" s="279">
        <f aca="true" t="shared" si="7" ref="J33:J41">$F33*I33</f>
        <v>-27000</v>
      </c>
      <c r="K33" s="279">
        <f aca="true" t="shared" si="8" ref="K33:K41">J33/1000000</f>
        <v>-0.027</v>
      </c>
      <c r="L33" s="295">
        <v>959053</v>
      </c>
      <c r="M33" s="296">
        <v>959067</v>
      </c>
      <c r="N33" s="279">
        <f aca="true" t="shared" si="9" ref="N33:N41">L33-M33</f>
        <v>-14</v>
      </c>
      <c r="O33" s="279">
        <f aca="true" t="shared" si="10" ref="O33:O41">$F33*N33</f>
        <v>14000</v>
      </c>
      <c r="P33" s="279">
        <f aca="true" t="shared" si="11" ref="P33:P41">O33/1000000</f>
        <v>0.014</v>
      </c>
      <c r="Q33" s="405" t="s">
        <v>497</v>
      </c>
    </row>
    <row r="34" spans="1:17" ht="18.75" customHeight="1">
      <c r="A34" s="235"/>
      <c r="B34" s="269"/>
      <c r="C34" s="270">
        <v>4864974</v>
      </c>
      <c r="D34" s="104" t="s">
        <v>12</v>
      </c>
      <c r="E34" s="87" t="s">
        <v>305</v>
      </c>
      <c r="F34" s="279">
        <v>-1000</v>
      </c>
      <c r="G34" s="295">
        <v>993057</v>
      </c>
      <c r="H34" s="296">
        <v>993056</v>
      </c>
      <c r="I34" s="279">
        <f>G34-H34</f>
        <v>1</v>
      </c>
      <c r="J34" s="279">
        <f t="shared" si="7"/>
        <v>-1000</v>
      </c>
      <c r="K34" s="279">
        <f t="shared" si="8"/>
        <v>-0.001</v>
      </c>
      <c r="L34" s="295">
        <v>992496</v>
      </c>
      <c r="M34" s="296">
        <v>992496</v>
      </c>
      <c r="N34" s="279">
        <f>L34-M34</f>
        <v>0</v>
      </c>
      <c r="O34" s="279">
        <f t="shared" si="10"/>
        <v>0</v>
      </c>
      <c r="P34" s="279">
        <f t="shared" si="11"/>
        <v>0</v>
      </c>
      <c r="Q34" s="405" t="s">
        <v>503</v>
      </c>
    </row>
    <row r="35" spans="1:17" ht="17.25" customHeight="1">
      <c r="A35" s="235">
        <v>22</v>
      </c>
      <c r="B35" s="269" t="s">
        <v>15</v>
      </c>
      <c r="C35" s="270">
        <v>4865036</v>
      </c>
      <c r="D35" s="104" t="s">
        <v>12</v>
      </c>
      <c r="E35" s="87" t="s">
        <v>305</v>
      </c>
      <c r="F35" s="279">
        <v>-2000</v>
      </c>
      <c r="G35" s="295">
        <v>952604</v>
      </c>
      <c r="H35" s="296">
        <v>952425</v>
      </c>
      <c r="I35" s="279">
        <f>G35-H35</f>
        <v>179</v>
      </c>
      <c r="J35" s="279">
        <f>$F35*I35</f>
        <v>-358000</v>
      </c>
      <c r="K35" s="279">
        <f>J35/1000000</f>
        <v>-0.358</v>
      </c>
      <c r="L35" s="295">
        <v>990897</v>
      </c>
      <c r="M35" s="296">
        <v>990930</v>
      </c>
      <c r="N35" s="279">
        <f>L35-M35</f>
        <v>-33</v>
      </c>
      <c r="O35" s="279">
        <f>$F35*N35</f>
        <v>66000</v>
      </c>
      <c r="P35" s="279">
        <f>O35/1000000</f>
        <v>0.066</v>
      </c>
      <c r="Q35" s="410"/>
    </row>
    <row r="36" spans="1:17" ht="15.75" customHeight="1">
      <c r="A36" s="235">
        <v>23</v>
      </c>
      <c r="B36" s="269" t="s">
        <v>16</v>
      </c>
      <c r="C36" s="270">
        <v>5295147</v>
      </c>
      <c r="D36" s="104" t="s">
        <v>12</v>
      </c>
      <c r="E36" s="87" t="s">
        <v>305</v>
      </c>
      <c r="F36" s="279">
        <v>-2000</v>
      </c>
      <c r="G36" s="295">
        <v>908600</v>
      </c>
      <c r="H36" s="296">
        <v>908622</v>
      </c>
      <c r="I36" s="279">
        <f t="shared" si="6"/>
        <v>-22</v>
      </c>
      <c r="J36" s="279">
        <f t="shared" si="7"/>
        <v>44000</v>
      </c>
      <c r="K36" s="279">
        <f t="shared" si="8"/>
        <v>0.044</v>
      </c>
      <c r="L36" s="295">
        <v>971052</v>
      </c>
      <c r="M36" s="296">
        <v>971059</v>
      </c>
      <c r="N36" s="279">
        <f t="shared" si="9"/>
        <v>-7</v>
      </c>
      <c r="O36" s="279">
        <f t="shared" si="10"/>
        <v>14000</v>
      </c>
      <c r="P36" s="279">
        <f t="shared" si="11"/>
        <v>0.014</v>
      </c>
      <c r="Q36" s="410"/>
    </row>
    <row r="37" spans="1:17" ht="15.75" customHeight="1">
      <c r="A37" s="235">
        <v>24</v>
      </c>
      <c r="B37" s="251" t="s">
        <v>152</v>
      </c>
      <c r="C37" s="270">
        <v>4865001</v>
      </c>
      <c r="D37" s="77" t="s">
        <v>12</v>
      </c>
      <c r="E37" s="87" t="s">
        <v>305</v>
      </c>
      <c r="F37" s="279">
        <v>-1000</v>
      </c>
      <c r="G37" s="295">
        <v>11513</v>
      </c>
      <c r="H37" s="296">
        <v>11294</v>
      </c>
      <c r="I37" s="279">
        <f t="shared" si="6"/>
        <v>219</v>
      </c>
      <c r="J37" s="279">
        <f t="shared" si="7"/>
        <v>-219000</v>
      </c>
      <c r="K37" s="279">
        <f t="shared" si="8"/>
        <v>-0.219</v>
      </c>
      <c r="L37" s="295">
        <v>995799</v>
      </c>
      <c r="M37" s="296">
        <v>995814</v>
      </c>
      <c r="N37" s="279">
        <f t="shared" si="9"/>
        <v>-15</v>
      </c>
      <c r="O37" s="279">
        <f t="shared" si="10"/>
        <v>15000</v>
      </c>
      <c r="P37" s="279">
        <f t="shared" si="11"/>
        <v>0.015</v>
      </c>
      <c r="Q37" s="637"/>
    </row>
    <row r="38" spans="1:17" ht="15.75" customHeight="1">
      <c r="A38" s="586"/>
      <c r="B38" s="249" t="s">
        <v>422</v>
      </c>
      <c r="C38" s="270"/>
      <c r="D38" s="77"/>
      <c r="E38" s="87"/>
      <c r="F38" s="279"/>
      <c r="G38" s="295"/>
      <c r="H38" s="296"/>
      <c r="I38" s="279"/>
      <c r="J38" s="279"/>
      <c r="K38" s="279"/>
      <c r="L38" s="295"/>
      <c r="M38" s="296"/>
      <c r="N38" s="279"/>
      <c r="O38" s="279"/>
      <c r="P38" s="279"/>
      <c r="Q38" s="637"/>
    </row>
    <row r="39" spans="1:17" ht="15.75" customHeight="1">
      <c r="A39" s="235">
        <v>25</v>
      </c>
      <c r="B39" s="251" t="s">
        <v>423</v>
      </c>
      <c r="C39" s="270">
        <v>5295131</v>
      </c>
      <c r="D39" s="77" t="s">
        <v>12</v>
      </c>
      <c r="E39" s="87" t="s">
        <v>305</v>
      </c>
      <c r="F39" s="279">
        <v>-1000</v>
      </c>
      <c r="G39" s="295">
        <v>997512</v>
      </c>
      <c r="H39" s="296">
        <v>997569</v>
      </c>
      <c r="I39" s="279">
        <f t="shared" si="6"/>
        <v>-57</v>
      </c>
      <c r="J39" s="279">
        <f t="shared" si="7"/>
        <v>57000</v>
      </c>
      <c r="K39" s="279">
        <f t="shared" si="8"/>
        <v>0.057</v>
      </c>
      <c r="L39" s="295">
        <v>997231</v>
      </c>
      <c r="M39" s="296">
        <v>997231</v>
      </c>
      <c r="N39" s="279">
        <f t="shared" si="9"/>
        <v>0</v>
      </c>
      <c r="O39" s="279">
        <f t="shared" si="10"/>
        <v>0</v>
      </c>
      <c r="P39" s="279">
        <f t="shared" si="11"/>
        <v>0</v>
      </c>
      <c r="Q39" s="637"/>
    </row>
    <row r="40" spans="1:17" ht="15.75" customHeight="1">
      <c r="A40" s="235">
        <v>26</v>
      </c>
      <c r="B40" s="251" t="s">
        <v>424</v>
      </c>
      <c r="C40" s="270">
        <v>5295139</v>
      </c>
      <c r="D40" s="77" t="s">
        <v>12</v>
      </c>
      <c r="E40" s="87" t="s">
        <v>305</v>
      </c>
      <c r="F40" s="279">
        <v>-1000</v>
      </c>
      <c r="G40" s="295">
        <v>981403</v>
      </c>
      <c r="H40" s="296">
        <v>981458</v>
      </c>
      <c r="I40" s="279">
        <f t="shared" si="6"/>
        <v>-55</v>
      </c>
      <c r="J40" s="279">
        <f t="shared" si="7"/>
        <v>55000</v>
      </c>
      <c r="K40" s="279">
        <f t="shared" si="8"/>
        <v>0.055</v>
      </c>
      <c r="L40" s="295">
        <v>999858</v>
      </c>
      <c r="M40" s="296">
        <v>999858</v>
      </c>
      <c r="N40" s="279">
        <f t="shared" si="9"/>
        <v>0</v>
      </c>
      <c r="O40" s="279">
        <f t="shared" si="10"/>
        <v>0</v>
      </c>
      <c r="P40" s="279">
        <f t="shared" si="11"/>
        <v>0</v>
      </c>
      <c r="Q40" s="637"/>
    </row>
    <row r="41" spans="1:17" ht="15.75" customHeight="1">
      <c r="A41" s="235">
        <v>27</v>
      </c>
      <c r="B41" s="251" t="s">
        <v>425</v>
      </c>
      <c r="C41" s="270">
        <v>5295173</v>
      </c>
      <c r="D41" s="77" t="s">
        <v>12</v>
      </c>
      <c r="E41" s="87" t="s">
        <v>305</v>
      </c>
      <c r="F41" s="279">
        <v>-1000</v>
      </c>
      <c r="G41" s="295">
        <v>293162</v>
      </c>
      <c r="H41" s="296">
        <v>292926</v>
      </c>
      <c r="I41" s="279">
        <f t="shared" si="6"/>
        <v>236</v>
      </c>
      <c r="J41" s="279">
        <f t="shared" si="7"/>
        <v>-236000</v>
      </c>
      <c r="K41" s="279">
        <f t="shared" si="8"/>
        <v>-0.236</v>
      </c>
      <c r="L41" s="295">
        <v>125020</v>
      </c>
      <c r="M41" s="296">
        <v>124967</v>
      </c>
      <c r="N41" s="279">
        <f t="shared" si="9"/>
        <v>53</v>
      </c>
      <c r="O41" s="279">
        <f t="shared" si="10"/>
        <v>-53000</v>
      </c>
      <c r="P41" s="279">
        <f t="shared" si="11"/>
        <v>-0.053</v>
      </c>
      <c r="Q41" s="637"/>
    </row>
    <row r="42" spans="1:17" ht="15.75" customHeight="1">
      <c r="A42" s="235">
        <v>28</v>
      </c>
      <c r="B42" s="251" t="s">
        <v>426</v>
      </c>
      <c r="C42" s="270">
        <v>5100228</v>
      </c>
      <c r="D42" s="77" t="s">
        <v>12</v>
      </c>
      <c r="E42" s="87" t="s">
        <v>305</v>
      </c>
      <c r="F42" s="279">
        <v>-2000</v>
      </c>
      <c r="G42" s="295">
        <v>7839</v>
      </c>
      <c r="H42" s="296">
        <v>7780</v>
      </c>
      <c r="I42" s="279">
        <f>G42-H42</f>
        <v>59</v>
      </c>
      <c r="J42" s="279">
        <f>$F42*I42</f>
        <v>-118000</v>
      </c>
      <c r="K42" s="279">
        <f>J42/1000000</f>
        <v>-0.118</v>
      </c>
      <c r="L42" s="295">
        <v>545</v>
      </c>
      <c r="M42" s="296">
        <v>532</v>
      </c>
      <c r="N42" s="279">
        <f>L42-M42</f>
        <v>13</v>
      </c>
      <c r="O42" s="279">
        <f>$F42*N42</f>
        <v>-26000</v>
      </c>
      <c r="P42" s="279">
        <f>O42/1000000</f>
        <v>-0.026</v>
      </c>
      <c r="Q42" s="637"/>
    </row>
    <row r="43" spans="1:17" ht="17.25" customHeight="1">
      <c r="A43" s="235"/>
      <c r="B43" s="271" t="s">
        <v>155</v>
      </c>
      <c r="C43" s="270"/>
      <c r="D43" s="104"/>
      <c r="E43" s="104"/>
      <c r="F43" s="279"/>
      <c r="G43" s="295"/>
      <c r="H43" s="296"/>
      <c r="I43" s="279"/>
      <c r="J43" s="279"/>
      <c r="K43" s="279"/>
      <c r="L43" s="295"/>
      <c r="M43" s="296"/>
      <c r="N43" s="279"/>
      <c r="O43" s="279"/>
      <c r="P43" s="279"/>
      <c r="Q43" s="400"/>
    </row>
    <row r="44" spans="1:17" ht="19.5" customHeight="1">
      <c r="A44" s="586"/>
      <c r="B44" s="271" t="s">
        <v>37</v>
      </c>
      <c r="C44" s="270"/>
      <c r="D44" s="104"/>
      <c r="E44" s="104"/>
      <c r="F44" s="279"/>
      <c r="G44" s="295"/>
      <c r="H44" s="296"/>
      <c r="I44" s="279"/>
      <c r="J44" s="279"/>
      <c r="K44" s="279"/>
      <c r="L44" s="295"/>
      <c r="M44" s="296"/>
      <c r="N44" s="279"/>
      <c r="O44" s="279"/>
      <c r="P44" s="279"/>
      <c r="Q44" s="400"/>
    </row>
    <row r="45" spans="1:17" ht="22.5" customHeight="1">
      <c r="A45" s="235">
        <v>29</v>
      </c>
      <c r="B45" s="269" t="s">
        <v>156</v>
      </c>
      <c r="C45" s="270">
        <v>4864787</v>
      </c>
      <c r="D45" s="104" t="s">
        <v>12</v>
      </c>
      <c r="E45" s="87" t="s">
        <v>305</v>
      </c>
      <c r="F45" s="279">
        <v>800</v>
      </c>
      <c r="G45" s="295">
        <v>606</v>
      </c>
      <c r="H45" s="296">
        <v>580</v>
      </c>
      <c r="I45" s="279">
        <f>G45-H45</f>
        <v>26</v>
      </c>
      <c r="J45" s="279">
        <f>$F45*I45</f>
        <v>20800</v>
      </c>
      <c r="K45" s="279">
        <f>J45/1000000</f>
        <v>0.0208</v>
      </c>
      <c r="L45" s="295">
        <v>639</v>
      </c>
      <c r="M45" s="296">
        <v>639</v>
      </c>
      <c r="N45" s="279">
        <f>L45-M45</f>
        <v>0</v>
      </c>
      <c r="O45" s="279">
        <f>$F45*N45</f>
        <v>0</v>
      </c>
      <c r="P45" s="279">
        <f>O45/1000000</f>
        <v>0</v>
      </c>
      <c r="Q45" s="400"/>
    </row>
    <row r="46" spans="1:17" ht="15.75" customHeight="1">
      <c r="A46" s="235"/>
      <c r="B46" s="249" t="s">
        <v>157</v>
      </c>
      <c r="C46" s="270"/>
      <c r="D46" s="77"/>
      <c r="E46" s="77"/>
      <c r="F46" s="279"/>
      <c r="G46" s="295"/>
      <c r="H46" s="296"/>
      <c r="I46" s="279"/>
      <c r="J46" s="279"/>
      <c r="K46" s="279"/>
      <c r="L46" s="295"/>
      <c r="M46" s="296"/>
      <c r="N46" s="279"/>
      <c r="O46" s="279"/>
      <c r="P46" s="279"/>
      <c r="Q46" s="400"/>
    </row>
    <row r="47" spans="1:17" ht="15.75" customHeight="1">
      <c r="A47" s="235">
        <v>30</v>
      </c>
      <c r="B47" s="251" t="s">
        <v>14</v>
      </c>
      <c r="C47" s="270">
        <v>5269210</v>
      </c>
      <c r="D47" s="77" t="s">
        <v>12</v>
      </c>
      <c r="E47" s="87" t="s">
        <v>305</v>
      </c>
      <c r="F47" s="279">
        <v>-1000</v>
      </c>
      <c r="G47" s="295">
        <v>933775</v>
      </c>
      <c r="H47" s="296">
        <v>933725</v>
      </c>
      <c r="I47" s="279">
        <f>G47-H47</f>
        <v>50</v>
      </c>
      <c r="J47" s="279">
        <f>$F47*I47</f>
        <v>-50000</v>
      </c>
      <c r="K47" s="279">
        <f>J47/1000000</f>
        <v>-0.05</v>
      </c>
      <c r="L47" s="295">
        <v>965240</v>
      </c>
      <c r="M47" s="296">
        <v>965240</v>
      </c>
      <c r="N47" s="279">
        <f>L47-M47</f>
        <v>0</v>
      </c>
      <c r="O47" s="279">
        <f>$F47*N47</f>
        <v>0</v>
      </c>
      <c r="P47" s="279">
        <f>O47/1000000</f>
        <v>0</v>
      </c>
      <c r="Q47" s="405"/>
    </row>
    <row r="48" spans="1:17" ht="15.75" customHeight="1">
      <c r="A48" s="235">
        <v>31</v>
      </c>
      <c r="B48" s="269" t="s">
        <v>15</v>
      </c>
      <c r="C48" s="270">
        <v>5269749</v>
      </c>
      <c r="D48" s="104" t="s">
        <v>12</v>
      </c>
      <c r="E48" s="87" t="s">
        <v>305</v>
      </c>
      <c r="F48" s="279">
        <v>-1000</v>
      </c>
      <c r="G48" s="295">
        <v>996782</v>
      </c>
      <c r="H48" s="296">
        <v>996788</v>
      </c>
      <c r="I48" s="279">
        <f>G48-H48</f>
        <v>-6</v>
      </c>
      <c r="J48" s="279">
        <f>$F48*I48</f>
        <v>6000</v>
      </c>
      <c r="K48" s="279">
        <f>J48/1000000</f>
        <v>0.006</v>
      </c>
      <c r="L48" s="295">
        <v>999513</v>
      </c>
      <c r="M48" s="296">
        <v>999513</v>
      </c>
      <c r="N48" s="279">
        <f>L48-M48</f>
        <v>0</v>
      </c>
      <c r="O48" s="279">
        <f>$F48*N48</f>
        <v>0</v>
      </c>
      <c r="P48" s="279">
        <f>O48/1000000</f>
        <v>0</v>
      </c>
      <c r="Q48" s="598"/>
    </row>
    <row r="49" spans="1:17" ht="15.75" customHeight="1">
      <c r="A49" s="235">
        <v>32</v>
      </c>
      <c r="B49" s="269" t="s">
        <v>16</v>
      </c>
      <c r="C49" s="270">
        <v>4864945</v>
      </c>
      <c r="D49" s="104" t="s">
        <v>12</v>
      </c>
      <c r="E49" s="87" t="s">
        <v>305</v>
      </c>
      <c r="F49" s="279">
        <v>-1000</v>
      </c>
      <c r="G49" s="295">
        <v>692</v>
      </c>
      <c r="H49" s="296">
        <v>683</v>
      </c>
      <c r="I49" s="279">
        <f>G49-H49</f>
        <v>9</v>
      </c>
      <c r="J49" s="279">
        <f>$F49*I49</f>
        <v>-9000</v>
      </c>
      <c r="K49" s="279">
        <f>J49/1000000</f>
        <v>-0.009</v>
      </c>
      <c r="L49" s="295">
        <v>1000008</v>
      </c>
      <c r="M49" s="296">
        <v>999999</v>
      </c>
      <c r="N49" s="279">
        <f>L49-M49</f>
        <v>9</v>
      </c>
      <c r="O49" s="279">
        <f>$F49*N49</f>
        <v>-9000</v>
      </c>
      <c r="P49" s="279">
        <f>O49/1000000</f>
        <v>-0.009</v>
      </c>
      <c r="Q49" s="598"/>
    </row>
    <row r="50" spans="1:17" ht="22.5" customHeight="1">
      <c r="A50" s="586"/>
      <c r="B50" s="249" t="s">
        <v>431</v>
      </c>
      <c r="C50" s="270"/>
      <c r="D50" s="104"/>
      <c r="E50" s="87"/>
      <c r="F50" s="279"/>
      <c r="G50" s="295"/>
      <c r="H50" s="296"/>
      <c r="I50" s="279"/>
      <c r="J50" s="279"/>
      <c r="K50" s="279"/>
      <c r="L50" s="295"/>
      <c r="M50" s="296"/>
      <c r="N50" s="279"/>
      <c r="O50" s="279"/>
      <c r="P50" s="279"/>
      <c r="Q50" s="598"/>
    </row>
    <row r="51" spans="1:17" ht="22.5" customHeight="1">
      <c r="A51" s="235">
        <v>33</v>
      </c>
      <c r="B51" s="251" t="s">
        <v>425</v>
      </c>
      <c r="C51" s="270">
        <v>5128460</v>
      </c>
      <c r="D51" s="77" t="s">
        <v>12</v>
      </c>
      <c r="E51" s="87" t="s">
        <v>305</v>
      </c>
      <c r="F51" s="279">
        <v>-800</v>
      </c>
      <c r="G51" s="295">
        <v>41333</v>
      </c>
      <c r="H51" s="296">
        <v>41104</v>
      </c>
      <c r="I51" s="279">
        <f>G51-H51</f>
        <v>229</v>
      </c>
      <c r="J51" s="279">
        <f>$F51*I51</f>
        <v>-183200</v>
      </c>
      <c r="K51" s="279">
        <f>J51/1000000</f>
        <v>-0.1832</v>
      </c>
      <c r="L51" s="295">
        <v>2565</v>
      </c>
      <c r="M51" s="296">
        <v>2471</v>
      </c>
      <c r="N51" s="279">
        <f>L51-M51</f>
        <v>94</v>
      </c>
      <c r="O51" s="279">
        <f>$F51*N51</f>
        <v>-75200</v>
      </c>
      <c r="P51" s="279">
        <f>O51/1000000</f>
        <v>-0.0752</v>
      </c>
      <c r="Q51" s="598"/>
    </row>
    <row r="52" spans="1:17" ht="22.5" customHeight="1">
      <c r="A52" s="235">
        <v>34</v>
      </c>
      <c r="B52" s="251" t="s">
        <v>426</v>
      </c>
      <c r="C52" s="270">
        <v>5295149</v>
      </c>
      <c r="D52" s="77" t="s">
        <v>12</v>
      </c>
      <c r="E52" s="87" t="s">
        <v>305</v>
      </c>
      <c r="F52" s="279">
        <v>-1600</v>
      </c>
      <c r="G52" s="295">
        <v>63051</v>
      </c>
      <c r="H52" s="296">
        <v>62857</v>
      </c>
      <c r="I52" s="279">
        <f>G52-H52</f>
        <v>194</v>
      </c>
      <c r="J52" s="279">
        <f>$F52*I52</f>
        <v>-310400</v>
      </c>
      <c r="K52" s="279">
        <f>J52/1000000</f>
        <v>-0.3104</v>
      </c>
      <c r="L52" s="295">
        <v>50862</v>
      </c>
      <c r="M52" s="296">
        <v>50795</v>
      </c>
      <c r="N52" s="279">
        <f>L52-M52</f>
        <v>67</v>
      </c>
      <c r="O52" s="279">
        <f>$F52*N52</f>
        <v>-107200</v>
      </c>
      <c r="P52" s="279">
        <f>O52/1000000</f>
        <v>-0.1072</v>
      </c>
      <c r="Q52" s="598"/>
    </row>
    <row r="53" spans="1:17" ht="18.75" customHeight="1">
      <c r="A53" s="586"/>
      <c r="B53" s="271" t="s">
        <v>158</v>
      </c>
      <c r="C53" s="270"/>
      <c r="D53" s="104"/>
      <c r="E53" s="104"/>
      <c r="F53" s="275"/>
      <c r="G53" s="295"/>
      <c r="H53" s="296"/>
      <c r="I53" s="279"/>
      <c r="J53" s="279"/>
      <c r="K53" s="279"/>
      <c r="L53" s="295"/>
      <c r="M53" s="296"/>
      <c r="N53" s="279"/>
      <c r="O53" s="279"/>
      <c r="P53" s="279"/>
      <c r="Q53" s="400"/>
    </row>
    <row r="54" spans="1:17" ht="22.5" customHeight="1">
      <c r="A54" s="235">
        <v>35</v>
      </c>
      <c r="B54" s="269" t="s">
        <v>382</v>
      </c>
      <c r="C54" s="270">
        <v>5128411</v>
      </c>
      <c r="D54" s="104" t="s">
        <v>12</v>
      </c>
      <c r="E54" s="87" t="s">
        <v>305</v>
      </c>
      <c r="F54" s="279">
        <v>-2000</v>
      </c>
      <c r="G54" s="295">
        <v>84</v>
      </c>
      <c r="H54" s="296">
        <v>3</v>
      </c>
      <c r="I54" s="279">
        <f>G54-H54</f>
        <v>81</v>
      </c>
      <c r="J54" s="279">
        <f>$F54*I54</f>
        <v>-162000</v>
      </c>
      <c r="K54" s="279">
        <f>J54/1000000</f>
        <v>-0.162</v>
      </c>
      <c r="L54" s="295">
        <v>54</v>
      </c>
      <c r="M54" s="296">
        <v>18</v>
      </c>
      <c r="N54" s="279">
        <f>L54-M54</f>
        <v>36</v>
      </c>
      <c r="O54" s="279">
        <f>$F54*N54</f>
        <v>-72000</v>
      </c>
      <c r="P54" s="279">
        <f>O54/1000000</f>
        <v>-0.072</v>
      </c>
      <c r="Q54" s="400"/>
    </row>
    <row r="55" spans="1:17" ht="22.5" customHeight="1">
      <c r="A55" s="235">
        <v>36</v>
      </c>
      <c r="B55" s="269" t="s">
        <v>383</v>
      </c>
      <c r="C55" s="270">
        <v>4864947</v>
      </c>
      <c r="D55" s="104" t="s">
        <v>12</v>
      </c>
      <c r="E55" s="87" t="s">
        <v>305</v>
      </c>
      <c r="F55" s="279">
        <v>-1000</v>
      </c>
      <c r="G55" s="295">
        <v>403</v>
      </c>
      <c r="H55" s="296">
        <v>357</v>
      </c>
      <c r="I55" s="279">
        <f>G55-H55</f>
        <v>46</v>
      </c>
      <c r="J55" s="279">
        <f>$F55*I55</f>
        <v>-46000</v>
      </c>
      <c r="K55" s="279">
        <f>J55/1000000</f>
        <v>-0.046</v>
      </c>
      <c r="L55" s="295">
        <v>998375</v>
      </c>
      <c r="M55" s="296">
        <v>998397</v>
      </c>
      <c r="N55" s="279">
        <f>L55-M55</f>
        <v>-22</v>
      </c>
      <c r="O55" s="279">
        <f>$F55*N55</f>
        <v>22000</v>
      </c>
      <c r="P55" s="279">
        <f>O55/1000000</f>
        <v>0.022</v>
      </c>
      <c r="Q55" s="400"/>
    </row>
    <row r="56" spans="1:17" ht="22.5" customHeight="1">
      <c r="A56" s="235">
        <v>37</v>
      </c>
      <c r="B56" s="251" t="s">
        <v>384</v>
      </c>
      <c r="C56" s="270">
        <v>4864933</v>
      </c>
      <c r="D56" s="77" t="s">
        <v>12</v>
      </c>
      <c r="E56" s="87" t="s">
        <v>305</v>
      </c>
      <c r="F56" s="279">
        <v>-1000</v>
      </c>
      <c r="G56" s="295">
        <v>24060</v>
      </c>
      <c r="H56" s="296">
        <v>23990</v>
      </c>
      <c r="I56" s="279">
        <f>G56-H56</f>
        <v>70</v>
      </c>
      <c r="J56" s="279">
        <f>$F56*I56</f>
        <v>-70000</v>
      </c>
      <c r="K56" s="279">
        <f>J56/1000000</f>
        <v>-0.07</v>
      </c>
      <c r="L56" s="295">
        <v>31348</v>
      </c>
      <c r="M56" s="296">
        <v>31368</v>
      </c>
      <c r="N56" s="279">
        <f>L56-M56</f>
        <v>-20</v>
      </c>
      <c r="O56" s="279">
        <f>$F56*N56</f>
        <v>20000</v>
      </c>
      <c r="P56" s="279">
        <f>O56/1000000</f>
        <v>0.02</v>
      </c>
      <c r="Q56" s="400"/>
    </row>
    <row r="57" spans="1:17" ht="22.5" customHeight="1">
      <c r="A57" s="235">
        <v>38</v>
      </c>
      <c r="B57" s="269" t="s">
        <v>385</v>
      </c>
      <c r="C57" s="270">
        <v>4864904</v>
      </c>
      <c r="D57" s="104" t="s">
        <v>12</v>
      </c>
      <c r="E57" s="87" t="s">
        <v>305</v>
      </c>
      <c r="F57" s="279">
        <v>-1000</v>
      </c>
      <c r="G57" s="295">
        <v>5232</v>
      </c>
      <c r="H57" s="296">
        <v>4908</v>
      </c>
      <c r="I57" s="279">
        <f>G57-H57</f>
        <v>324</v>
      </c>
      <c r="J57" s="279">
        <f>$F57*I57</f>
        <v>-324000</v>
      </c>
      <c r="K57" s="279">
        <f>J57/1000000</f>
        <v>-0.324</v>
      </c>
      <c r="L57" s="295">
        <v>996773</v>
      </c>
      <c r="M57" s="296">
        <v>996774</v>
      </c>
      <c r="N57" s="279">
        <f>L57-M57</f>
        <v>-1</v>
      </c>
      <c r="O57" s="279">
        <f>$F57*N57</f>
        <v>1000</v>
      </c>
      <c r="P57" s="279">
        <f>O57/1000000</f>
        <v>0.001</v>
      </c>
      <c r="Q57" s="400"/>
    </row>
    <row r="58" spans="1:17" ht="22.5" customHeight="1" thickBot="1">
      <c r="A58" s="830">
        <v>39</v>
      </c>
      <c r="B58" s="272" t="s">
        <v>386</v>
      </c>
      <c r="C58" s="273">
        <v>4864942</v>
      </c>
      <c r="D58" s="227" t="s">
        <v>12</v>
      </c>
      <c r="E58" s="228" t="s">
        <v>305</v>
      </c>
      <c r="F58" s="283">
        <v>-1000</v>
      </c>
      <c r="G58" s="389">
        <v>1214</v>
      </c>
      <c r="H58" s="390">
        <v>1162</v>
      </c>
      <c r="I58" s="283">
        <f>G58-H58</f>
        <v>52</v>
      </c>
      <c r="J58" s="283">
        <f>$F58*I58</f>
        <v>-52000</v>
      </c>
      <c r="K58" s="283">
        <f>J58/1000000</f>
        <v>-0.052</v>
      </c>
      <c r="L58" s="389">
        <v>1325</v>
      </c>
      <c r="M58" s="390">
        <v>1318</v>
      </c>
      <c r="N58" s="283">
        <f>L58-M58</f>
        <v>7</v>
      </c>
      <c r="O58" s="283">
        <f>$F58*N58</f>
        <v>-7000</v>
      </c>
      <c r="P58" s="283">
        <f>O58/1000000</f>
        <v>-0.007</v>
      </c>
      <c r="Q58" s="831"/>
    </row>
    <row r="59" spans="1:17" ht="18" customHeight="1" thickBot="1" thickTop="1">
      <c r="A59" s="347" t="s">
        <v>294</v>
      </c>
      <c r="B59" s="272"/>
      <c r="C59" s="273"/>
      <c r="D59" s="227"/>
      <c r="E59" s="228"/>
      <c r="F59" s="277"/>
      <c r="G59" s="389"/>
      <c r="H59" s="390"/>
      <c r="I59" s="283"/>
      <c r="J59" s="283"/>
      <c r="K59" s="283"/>
      <c r="L59" s="389"/>
      <c r="M59" s="390"/>
      <c r="N59" s="283"/>
      <c r="O59" s="283"/>
      <c r="P59" s="501" t="str">
        <f>NDPL!$Q$1</f>
        <v>FEBRUARY-2023</v>
      </c>
      <c r="Q59" s="501"/>
    </row>
    <row r="60" spans="1:17" ht="18" customHeight="1" thickTop="1">
      <c r="A60" s="246"/>
      <c r="B60" s="247" t="s">
        <v>159</v>
      </c>
      <c r="C60" s="832"/>
      <c r="D60" s="85"/>
      <c r="E60" s="85"/>
      <c r="F60" s="360"/>
      <c r="G60" s="827"/>
      <c r="H60" s="452"/>
      <c r="I60" s="833"/>
      <c r="J60" s="833"/>
      <c r="K60" s="833"/>
      <c r="L60" s="827"/>
      <c r="M60" s="452"/>
      <c r="N60" s="833"/>
      <c r="O60" s="833"/>
      <c r="P60" s="833"/>
      <c r="Q60" s="454"/>
    </row>
    <row r="61" spans="1:17" ht="18" customHeight="1">
      <c r="A61" s="235">
        <v>40</v>
      </c>
      <c r="B61" s="269" t="s">
        <v>14</v>
      </c>
      <c r="C61" s="270">
        <v>4864920</v>
      </c>
      <c r="D61" s="104" t="s">
        <v>12</v>
      </c>
      <c r="E61" s="87" t="s">
        <v>305</v>
      </c>
      <c r="F61" s="279">
        <v>-1000</v>
      </c>
      <c r="G61" s="295">
        <v>5388</v>
      </c>
      <c r="H61" s="296">
        <v>5147</v>
      </c>
      <c r="I61" s="279">
        <f>G61-H61</f>
        <v>241</v>
      </c>
      <c r="J61" s="279">
        <f>$F61*I61</f>
        <v>-241000</v>
      </c>
      <c r="K61" s="279">
        <f>J61/1000000</f>
        <v>-0.241</v>
      </c>
      <c r="L61" s="295">
        <v>999943</v>
      </c>
      <c r="M61" s="296">
        <v>999943</v>
      </c>
      <c r="N61" s="279">
        <f>L61-M61</f>
        <v>0</v>
      </c>
      <c r="O61" s="279">
        <f>$F61*N61</f>
        <v>0</v>
      </c>
      <c r="P61" s="279">
        <f>O61/1000000</f>
        <v>0</v>
      </c>
      <c r="Q61" s="399"/>
    </row>
    <row r="62" spans="1:17" ht="18" customHeight="1">
      <c r="A62" s="235">
        <v>41</v>
      </c>
      <c r="B62" s="269" t="s">
        <v>15</v>
      </c>
      <c r="C62" s="270">
        <v>4865038</v>
      </c>
      <c r="D62" s="104" t="s">
        <v>12</v>
      </c>
      <c r="E62" s="87" t="s">
        <v>305</v>
      </c>
      <c r="F62" s="279">
        <v>-1000</v>
      </c>
      <c r="G62" s="295">
        <v>24020</v>
      </c>
      <c r="H62" s="296">
        <v>23771</v>
      </c>
      <c r="I62" s="279">
        <f>G62-H62</f>
        <v>249</v>
      </c>
      <c r="J62" s="279">
        <f>$F62*I62</f>
        <v>-249000</v>
      </c>
      <c r="K62" s="279">
        <f>J62/1000000</f>
        <v>-0.249</v>
      </c>
      <c r="L62" s="295">
        <v>343</v>
      </c>
      <c r="M62" s="296">
        <v>343</v>
      </c>
      <c r="N62" s="279">
        <f>L62-M62</f>
        <v>0</v>
      </c>
      <c r="O62" s="279">
        <f>$F62*N62</f>
        <v>0</v>
      </c>
      <c r="P62" s="279">
        <f>O62/1000000</f>
        <v>0</v>
      </c>
      <c r="Q62" s="391"/>
    </row>
    <row r="63" spans="1:17" ht="18" customHeight="1">
      <c r="A63" s="235">
        <v>42</v>
      </c>
      <c r="B63" s="269" t="s">
        <v>16</v>
      </c>
      <c r="C63" s="270">
        <v>5295165</v>
      </c>
      <c r="D63" s="104" t="s">
        <v>12</v>
      </c>
      <c r="E63" s="87" t="s">
        <v>305</v>
      </c>
      <c r="F63" s="279">
        <v>-1000</v>
      </c>
      <c r="G63" s="295">
        <v>39044</v>
      </c>
      <c r="H63" s="296">
        <v>38187</v>
      </c>
      <c r="I63" s="279">
        <f>G63-H63</f>
        <v>857</v>
      </c>
      <c r="J63" s="279">
        <f>$F63*I63</f>
        <v>-857000</v>
      </c>
      <c r="K63" s="279">
        <f>J63/1000000</f>
        <v>-0.857</v>
      </c>
      <c r="L63" s="295">
        <v>996667</v>
      </c>
      <c r="M63" s="296">
        <v>996668</v>
      </c>
      <c r="N63" s="279">
        <f>L63-M63</f>
        <v>-1</v>
      </c>
      <c r="O63" s="279">
        <f>$F63*N63</f>
        <v>1000</v>
      </c>
      <c r="P63" s="279">
        <f>O63/1000000</f>
        <v>0.001</v>
      </c>
      <c r="Q63" s="403"/>
    </row>
    <row r="64" spans="1:17" ht="18" customHeight="1">
      <c r="A64" s="586"/>
      <c r="B64" s="271" t="s">
        <v>160</v>
      </c>
      <c r="C64" s="270"/>
      <c r="D64" s="104"/>
      <c r="E64" s="104"/>
      <c r="F64" s="279"/>
      <c r="G64" s="295"/>
      <c r="H64" s="296"/>
      <c r="I64" s="279"/>
      <c r="J64" s="279"/>
      <c r="K64" s="279"/>
      <c r="L64" s="295"/>
      <c r="M64" s="296"/>
      <c r="N64" s="279"/>
      <c r="O64" s="279"/>
      <c r="P64" s="279"/>
      <c r="Q64" s="391"/>
    </row>
    <row r="65" spans="1:17" ht="18" customHeight="1">
      <c r="A65" s="235">
        <v>43</v>
      </c>
      <c r="B65" s="269" t="s">
        <v>14</v>
      </c>
      <c r="C65" s="270">
        <v>4865016</v>
      </c>
      <c r="D65" s="104" t="s">
        <v>12</v>
      </c>
      <c r="E65" s="87" t="s">
        <v>305</v>
      </c>
      <c r="F65" s="279">
        <v>-1000</v>
      </c>
      <c r="G65" s="295">
        <v>6252</v>
      </c>
      <c r="H65" s="296">
        <v>5402</v>
      </c>
      <c r="I65" s="279">
        <f>G65-H65</f>
        <v>850</v>
      </c>
      <c r="J65" s="279">
        <f>$F65*I65</f>
        <v>-850000</v>
      </c>
      <c r="K65" s="279">
        <f>J65/1000000</f>
        <v>-0.85</v>
      </c>
      <c r="L65" s="295">
        <v>2438</v>
      </c>
      <c r="M65" s="296">
        <v>2440</v>
      </c>
      <c r="N65" s="279">
        <f>L65-M65</f>
        <v>-2</v>
      </c>
      <c r="O65" s="279">
        <f>$F65*N65</f>
        <v>2000</v>
      </c>
      <c r="P65" s="279">
        <f>O65/1000000</f>
        <v>0.002</v>
      </c>
      <c r="Q65" s="412"/>
    </row>
    <row r="66" spans="1:17" ht="18" customHeight="1">
      <c r="A66" s="235">
        <v>44</v>
      </c>
      <c r="B66" s="269" t="s">
        <v>15</v>
      </c>
      <c r="C66" s="270">
        <v>4864806</v>
      </c>
      <c r="D66" s="104" t="s">
        <v>12</v>
      </c>
      <c r="E66" s="87" t="s">
        <v>305</v>
      </c>
      <c r="F66" s="279">
        <v>-500</v>
      </c>
      <c r="G66" s="295">
        <v>12967</v>
      </c>
      <c r="H66" s="296">
        <v>11895</v>
      </c>
      <c r="I66" s="279">
        <f>G66-H66</f>
        <v>1072</v>
      </c>
      <c r="J66" s="279">
        <f>$F66*I66</f>
        <v>-536000</v>
      </c>
      <c r="K66" s="279">
        <f>J66/1000000</f>
        <v>-0.536</v>
      </c>
      <c r="L66" s="295">
        <v>1089</v>
      </c>
      <c r="M66" s="296">
        <v>1089</v>
      </c>
      <c r="N66" s="279">
        <f>L66-M66</f>
        <v>0</v>
      </c>
      <c r="O66" s="279">
        <f>$F66*N66</f>
        <v>0</v>
      </c>
      <c r="P66" s="279">
        <f>O66/1000000</f>
        <v>0</v>
      </c>
      <c r="Q66" s="391"/>
    </row>
    <row r="67" spans="1:17" ht="18" customHeight="1">
      <c r="A67" s="235">
        <v>45</v>
      </c>
      <c r="B67" s="269" t="s">
        <v>16</v>
      </c>
      <c r="C67" s="270">
        <v>4864840</v>
      </c>
      <c r="D67" s="104" t="s">
        <v>12</v>
      </c>
      <c r="E67" s="87" t="s">
        <v>305</v>
      </c>
      <c r="F67" s="279">
        <v>-2500</v>
      </c>
      <c r="G67" s="295">
        <v>1905</v>
      </c>
      <c r="H67" s="296">
        <v>1528</v>
      </c>
      <c r="I67" s="279">
        <f>G67-H67</f>
        <v>377</v>
      </c>
      <c r="J67" s="279">
        <f>$F67*I67</f>
        <v>-942500</v>
      </c>
      <c r="K67" s="279">
        <f>J67/1000000</f>
        <v>-0.9425</v>
      </c>
      <c r="L67" s="295">
        <v>864</v>
      </c>
      <c r="M67" s="296">
        <v>864</v>
      </c>
      <c r="N67" s="279">
        <f>L67-M67</f>
        <v>0</v>
      </c>
      <c r="O67" s="279">
        <f>$F67*N67</f>
        <v>0</v>
      </c>
      <c r="P67" s="279">
        <f>O67/1000000</f>
        <v>0</v>
      </c>
      <c r="Q67" s="399"/>
    </row>
    <row r="68" spans="1:17" ht="18" customHeight="1">
      <c r="A68" s="235">
        <v>46</v>
      </c>
      <c r="B68" s="269" t="s">
        <v>152</v>
      </c>
      <c r="C68" s="270">
        <v>4865042</v>
      </c>
      <c r="D68" s="104" t="s">
        <v>12</v>
      </c>
      <c r="E68" s="87" t="s">
        <v>305</v>
      </c>
      <c r="F68" s="279">
        <v>-2000</v>
      </c>
      <c r="G68" s="295">
        <v>3608</v>
      </c>
      <c r="H68" s="296">
        <v>3139</v>
      </c>
      <c r="I68" s="296">
        <f>G68-H68</f>
        <v>469</v>
      </c>
      <c r="J68" s="296">
        <f>$F68*I68</f>
        <v>-938000</v>
      </c>
      <c r="K68" s="296">
        <f>J68/1000000</f>
        <v>-0.938</v>
      </c>
      <c r="L68" s="295">
        <v>638</v>
      </c>
      <c r="M68" s="296">
        <v>638</v>
      </c>
      <c r="N68" s="296">
        <f>L68-M68</f>
        <v>0</v>
      </c>
      <c r="O68" s="296">
        <f>$F68*N68</f>
        <v>0</v>
      </c>
      <c r="P68" s="296">
        <f>O68/1000000</f>
        <v>0</v>
      </c>
      <c r="Q68" s="412"/>
    </row>
    <row r="69" spans="1:17" ht="18" customHeight="1">
      <c r="A69" s="586"/>
      <c r="B69" s="271" t="s">
        <v>110</v>
      </c>
      <c r="C69" s="270"/>
      <c r="D69" s="104"/>
      <c r="E69" s="87"/>
      <c r="F69" s="275"/>
      <c r="G69" s="295"/>
      <c r="H69" s="296"/>
      <c r="I69" s="279"/>
      <c r="J69" s="279"/>
      <c r="K69" s="279"/>
      <c r="L69" s="295"/>
      <c r="M69" s="296"/>
      <c r="N69" s="279"/>
      <c r="O69" s="279"/>
      <c r="P69" s="279"/>
      <c r="Q69" s="391"/>
    </row>
    <row r="70" spans="1:17" ht="18" customHeight="1">
      <c r="A70" s="235">
        <v>47</v>
      </c>
      <c r="B70" s="269" t="s">
        <v>325</v>
      </c>
      <c r="C70" s="270">
        <v>5128461</v>
      </c>
      <c r="D70" s="104" t="s">
        <v>12</v>
      </c>
      <c r="E70" s="87" t="s">
        <v>305</v>
      </c>
      <c r="F70" s="599">
        <v>-1000</v>
      </c>
      <c r="G70" s="295">
        <v>96034</v>
      </c>
      <c r="H70" s="296">
        <v>95196</v>
      </c>
      <c r="I70" s="279">
        <f>G70-H70</f>
        <v>838</v>
      </c>
      <c r="J70" s="279">
        <f>$F70*I70</f>
        <v>-838000</v>
      </c>
      <c r="K70" s="279">
        <f>J70/1000000</f>
        <v>-0.838</v>
      </c>
      <c r="L70" s="295">
        <v>997109</v>
      </c>
      <c r="M70" s="296">
        <v>997109</v>
      </c>
      <c r="N70" s="279">
        <f>L70-M70</f>
        <v>0</v>
      </c>
      <c r="O70" s="279">
        <f>$F70*N70</f>
        <v>0</v>
      </c>
      <c r="P70" s="279">
        <f>O70/1000000</f>
        <v>0</v>
      </c>
      <c r="Q70" s="392"/>
    </row>
    <row r="71" spans="1:17" ht="18" customHeight="1">
      <c r="A71" s="235">
        <v>48</v>
      </c>
      <c r="B71" s="269" t="s">
        <v>162</v>
      </c>
      <c r="C71" s="270">
        <v>4865003</v>
      </c>
      <c r="D71" s="104" t="s">
        <v>12</v>
      </c>
      <c r="E71" s="87" t="s">
        <v>305</v>
      </c>
      <c r="F71" s="599">
        <v>-2000</v>
      </c>
      <c r="G71" s="295">
        <v>66790</v>
      </c>
      <c r="H71" s="296">
        <v>65487</v>
      </c>
      <c r="I71" s="279">
        <f>G71-H71</f>
        <v>1303</v>
      </c>
      <c r="J71" s="279">
        <f>$F71*I71</f>
        <v>-2606000</v>
      </c>
      <c r="K71" s="279">
        <f>J71/1000000</f>
        <v>-2.606</v>
      </c>
      <c r="L71" s="295">
        <v>999373</v>
      </c>
      <c r="M71" s="296">
        <v>999373</v>
      </c>
      <c r="N71" s="279">
        <f>L71-M71</f>
        <v>0</v>
      </c>
      <c r="O71" s="279">
        <f>$F71*N71</f>
        <v>0</v>
      </c>
      <c r="P71" s="279">
        <f>O71/1000000</f>
        <v>0</v>
      </c>
      <c r="Q71" s="391"/>
    </row>
    <row r="72" spans="1:17" ht="18" customHeight="1">
      <c r="A72" s="586"/>
      <c r="B72" s="271" t="s">
        <v>327</v>
      </c>
      <c r="C72" s="270"/>
      <c r="D72" s="104"/>
      <c r="E72" s="87"/>
      <c r="F72" s="275"/>
      <c r="G72" s="295"/>
      <c r="H72" s="296"/>
      <c r="I72" s="279"/>
      <c r="J72" s="279"/>
      <c r="K72" s="279"/>
      <c r="L72" s="295"/>
      <c r="M72" s="296"/>
      <c r="N72" s="279"/>
      <c r="O72" s="279"/>
      <c r="P72" s="279"/>
      <c r="Q72" s="391"/>
    </row>
    <row r="73" spans="1:17" ht="18" customHeight="1">
      <c r="A73" s="235">
        <v>49</v>
      </c>
      <c r="B73" s="269" t="s">
        <v>325</v>
      </c>
      <c r="C73" s="270">
        <v>5128472</v>
      </c>
      <c r="D73" s="104" t="s">
        <v>12</v>
      </c>
      <c r="E73" s="87" t="s">
        <v>305</v>
      </c>
      <c r="F73" s="361">
        <v>-1500</v>
      </c>
      <c r="G73" s="295">
        <v>8480</v>
      </c>
      <c r="H73" s="296">
        <v>8034</v>
      </c>
      <c r="I73" s="279">
        <f>G73-H73</f>
        <v>446</v>
      </c>
      <c r="J73" s="279">
        <f>$F73*I73</f>
        <v>-669000</v>
      </c>
      <c r="K73" s="279">
        <f>J73/1000000</f>
        <v>-0.669</v>
      </c>
      <c r="L73" s="295">
        <v>30</v>
      </c>
      <c r="M73" s="296">
        <v>30</v>
      </c>
      <c r="N73" s="279">
        <f>L73-M73</f>
        <v>0</v>
      </c>
      <c r="O73" s="279">
        <f>$F73*N73</f>
        <v>0</v>
      </c>
      <c r="P73" s="279">
        <f>O73/1000000</f>
        <v>0</v>
      </c>
      <c r="Q73" s="391"/>
    </row>
    <row r="74" spans="1:17" ht="18" customHeight="1">
      <c r="A74" s="235">
        <v>50</v>
      </c>
      <c r="B74" s="269" t="s">
        <v>162</v>
      </c>
      <c r="C74" s="270">
        <v>5128452</v>
      </c>
      <c r="D74" s="104" t="s">
        <v>12</v>
      </c>
      <c r="E74" s="87" t="s">
        <v>305</v>
      </c>
      <c r="F74" s="361">
        <v>-1000</v>
      </c>
      <c r="G74" s="295">
        <v>13220</v>
      </c>
      <c r="H74" s="296">
        <v>12564</v>
      </c>
      <c r="I74" s="279">
        <f>G74-H74</f>
        <v>656</v>
      </c>
      <c r="J74" s="279">
        <f>$F74*I74</f>
        <v>-656000</v>
      </c>
      <c r="K74" s="279">
        <f>J74/1000000</f>
        <v>-0.656</v>
      </c>
      <c r="L74" s="295">
        <v>999974</v>
      </c>
      <c r="M74" s="296">
        <v>999974</v>
      </c>
      <c r="N74" s="279">
        <f>L74-M74</f>
        <v>0</v>
      </c>
      <c r="O74" s="279">
        <f>$F74*N74</f>
        <v>0</v>
      </c>
      <c r="P74" s="279">
        <f>O74/1000000</f>
        <v>0</v>
      </c>
      <c r="Q74" s="391"/>
    </row>
    <row r="75" spans="1:17" ht="18" customHeight="1">
      <c r="A75" s="235"/>
      <c r="B75" s="382" t="s">
        <v>333</v>
      </c>
      <c r="C75" s="270"/>
      <c r="D75" s="104"/>
      <c r="E75" s="87"/>
      <c r="F75" s="361"/>
      <c r="G75" s="295"/>
      <c r="H75" s="296"/>
      <c r="I75" s="279"/>
      <c r="J75" s="279"/>
      <c r="K75" s="279"/>
      <c r="L75" s="295"/>
      <c r="M75" s="296"/>
      <c r="N75" s="279"/>
      <c r="O75" s="279"/>
      <c r="P75" s="279"/>
      <c r="Q75" s="391"/>
    </row>
    <row r="76" spans="1:17" ht="18" customHeight="1">
      <c r="A76" s="235">
        <v>51</v>
      </c>
      <c r="B76" s="269" t="s">
        <v>325</v>
      </c>
      <c r="C76" s="270">
        <v>4864905</v>
      </c>
      <c r="D76" s="104" t="s">
        <v>12</v>
      </c>
      <c r="E76" s="87" t="s">
        <v>305</v>
      </c>
      <c r="F76" s="361">
        <v>-1000</v>
      </c>
      <c r="G76" s="295">
        <v>996826</v>
      </c>
      <c r="H76" s="296">
        <v>996820</v>
      </c>
      <c r="I76" s="279">
        <f>G76-H76</f>
        <v>6</v>
      </c>
      <c r="J76" s="279">
        <f>$F76*I76</f>
        <v>-6000</v>
      </c>
      <c r="K76" s="279">
        <f>J76/1000000</f>
        <v>-0.006</v>
      </c>
      <c r="L76" s="295">
        <v>999840</v>
      </c>
      <c r="M76" s="296">
        <v>999840</v>
      </c>
      <c r="N76" s="279">
        <f>L76-M76</f>
        <v>0</v>
      </c>
      <c r="O76" s="279">
        <f>$F76*N76</f>
        <v>0</v>
      </c>
      <c r="P76" s="279">
        <f>O76/1000000</f>
        <v>0</v>
      </c>
      <c r="Q76" s="391"/>
    </row>
    <row r="77" spans="1:17" ht="18" customHeight="1">
      <c r="A77" s="235">
        <v>52</v>
      </c>
      <c r="B77" s="269" t="s">
        <v>162</v>
      </c>
      <c r="C77" s="270">
        <v>4902504</v>
      </c>
      <c r="D77" s="104" t="s">
        <v>12</v>
      </c>
      <c r="E77" s="87" t="s">
        <v>305</v>
      </c>
      <c r="F77" s="361">
        <v>-1000</v>
      </c>
      <c r="G77" s="295">
        <v>991396</v>
      </c>
      <c r="H77" s="296">
        <v>991388</v>
      </c>
      <c r="I77" s="279">
        <f>G77-H77</f>
        <v>8</v>
      </c>
      <c r="J77" s="279">
        <f>$F77*I77</f>
        <v>-8000</v>
      </c>
      <c r="K77" s="279">
        <f>J77/1000000</f>
        <v>-0.008</v>
      </c>
      <c r="L77" s="295">
        <v>994546</v>
      </c>
      <c r="M77" s="296">
        <v>994546</v>
      </c>
      <c r="N77" s="279">
        <f>L77-M77</f>
        <v>0</v>
      </c>
      <c r="O77" s="279">
        <f>$F77*N77</f>
        <v>0</v>
      </c>
      <c r="P77" s="279">
        <f>O77/1000000</f>
        <v>0</v>
      </c>
      <c r="Q77" s="391"/>
    </row>
    <row r="78" spans="1:17" ht="18" customHeight="1">
      <c r="A78" s="235">
        <v>53</v>
      </c>
      <c r="B78" s="269" t="s">
        <v>390</v>
      </c>
      <c r="C78" s="270">
        <v>5128426</v>
      </c>
      <c r="D78" s="104" t="s">
        <v>12</v>
      </c>
      <c r="E78" s="87" t="s">
        <v>305</v>
      </c>
      <c r="F78" s="361">
        <v>-1000</v>
      </c>
      <c r="G78" s="295">
        <v>989852</v>
      </c>
      <c r="H78" s="296">
        <v>989836</v>
      </c>
      <c r="I78" s="279">
        <f>G78-H78</f>
        <v>16</v>
      </c>
      <c r="J78" s="279">
        <f>$F78*I78</f>
        <v>-16000</v>
      </c>
      <c r="K78" s="279">
        <f>J78/1000000</f>
        <v>-0.016</v>
      </c>
      <c r="L78" s="295">
        <v>986865</v>
      </c>
      <c r="M78" s="296">
        <v>986865</v>
      </c>
      <c r="N78" s="279">
        <f>L78-M78</f>
        <v>0</v>
      </c>
      <c r="O78" s="279">
        <f>$F78*N78</f>
        <v>0</v>
      </c>
      <c r="P78" s="279">
        <f>O78/1000000</f>
        <v>0</v>
      </c>
      <c r="Q78" s="391"/>
    </row>
    <row r="79" spans="1:17" ht="18" customHeight="1">
      <c r="A79" s="586"/>
      <c r="B79" s="382" t="s">
        <v>342</v>
      </c>
      <c r="C79" s="270"/>
      <c r="D79" s="104"/>
      <c r="E79" s="87"/>
      <c r="F79" s="361"/>
      <c r="G79" s="295"/>
      <c r="H79" s="296"/>
      <c r="I79" s="279"/>
      <c r="J79" s="279"/>
      <c r="K79" s="279"/>
      <c r="L79" s="295"/>
      <c r="M79" s="296"/>
      <c r="N79" s="279"/>
      <c r="O79" s="279"/>
      <c r="P79" s="279"/>
      <c r="Q79" s="391"/>
    </row>
    <row r="80" spans="1:17" ht="18" customHeight="1">
      <c r="A80" s="235">
        <v>54</v>
      </c>
      <c r="B80" s="269" t="s">
        <v>343</v>
      </c>
      <c r="C80" s="270">
        <v>4902509</v>
      </c>
      <c r="D80" s="104" t="s">
        <v>12</v>
      </c>
      <c r="E80" s="87" t="s">
        <v>305</v>
      </c>
      <c r="F80" s="361">
        <v>4000</v>
      </c>
      <c r="G80" s="295">
        <v>993881</v>
      </c>
      <c r="H80" s="296">
        <v>993910</v>
      </c>
      <c r="I80" s="279">
        <f>G80-H80</f>
        <v>-29</v>
      </c>
      <c r="J80" s="279">
        <f>$F80*I80</f>
        <v>-116000</v>
      </c>
      <c r="K80" s="279">
        <f>J80/1000000</f>
        <v>-0.116</v>
      </c>
      <c r="L80" s="295">
        <v>999990</v>
      </c>
      <c r="M80" s="296">
        <v>999990</v>
      </c>
      <c r="N80" s="279">
        <f>L80-M80</f>
        <v>0</v>
      </c>
      <c r="O80" s="279">
        <f>$F80*N80</f>
        <v>0</v>
      </c>
      <c r="P80" s="279">
        <f>O80/1000000</f>
        <v>0</v>
      </c>
      <c r="Q80" s="391"/>
    </row>
    <row r="81" spans="1:17" ht="18" customHeight="1">
      <c r="A81" s="235">
        <v>55</v>
      </c>
      <c r="B81" s="316" t="s">
        <v>344</v>
      </c>
      <c r="C81" s="270">
        <v>4865026</v>
      </c>
      <c r="D81" s="104" t="s">
        <v>12</v>
      </c>
      <c r="E81" s="87" t="s">
        <v>305</v>
      </c>
      <c r="F81" s="361">
        <v>800</v>
      </c>
      <c r="G81" s="295">
        <v>964244</v>
      </c>
      <c r="H81" s="296">
        <v>964744</v>
      </c>
      <c r="I81" s="279">
        <f aca="true" t="shared" si="12" ref="I81:I87">G81-H81</f>
        <v>-500</v>
      </c>
      <c r="J81" s="279">
        <f aca="true" t="shared" si="13" ref="J81:J87">$F81*I81</f>
        <v>-400000</v>
      </c>
      <c r="K81" s="279">
        <f aca="true" t="shared" si="14" ref="K81:K87">J81/1000000</f>
        <v>-0.4</v>
      </c>
      <c r="L81" s="295">
        <v>634</v>
      </c>
      <c r="M81" s="296">
        <v>634</v>
      </c>
      <c r="N81" s="279">
        <f aca="true" t="shared" si="15" ref="N81:N87">L81-M81</f>
        <v>0</v>
      </c>
      <c r="O81" s="279">
        <f aca="true" t="shared" si="16" ref="O81:O87">$F81*N81</f>
        <v>0</v>
      </c>
      <c r="P81" s="279">
        <f aca="true" t="shared" si="17" ref="P81:P87">O81/1000000</f>
        <v>0</v>
      </c>
      <c r="Q81" s="391"/>
    </row>
    <row r="82" spans="1:17" ht="18" customHeight="1">
      <c r="A82" s="235">
        <v>56</v>
      </c>
      <c r="B82" s="269" t="s">
        <v>319</v>
      </c>
      <c r="C82" s="270">
        <v>5100233</v>
      </c>
      <c r="D82" s="104" t="s">
        <v>12</v>
      </c>
      <c r="E82" s="87" t="s">
        <v>305</v>
      </c>
      <c r="F82" s="361">
        <v>800</v>
      </c>
      <c r="G82" s="295">
        <v>909572</v>
      </c>
      <c r="H82" s="296">
        <v>909572</v>
      </c>
      <c r="I82" s="279">
        <f t="shared" si="12"/>
        <v>0</v>
      </c>
      <c r="J82" s="279">
        <f t="shared" si="13"/>
        <v>0</v>
      </c>
      <c r="K82" s="279">
        <f t="shared" si="14"/>
        <v>0</v>
      </c>
      <c r="L82" s="295">
        <v>999431</v>
      </c>
      <c r="M82" s="296">
        <v>999431</v>
      </c>
      <c r="N82" s="279">
        <f t="shared" si="15"/>
        <v>0</v>
      </c>
      <c r="O82" s="279">
        <f t="shared" si="16"/>
        <v>0</v>
      </c>
      <c r="P82" s="279">
        <f t="shared" si="17"/>
        <v>0</v>
      </c>
      <c r="Q82" s="391"/>
    </row>
    <row r="83" spans="1:17" ht="15" customHeight="1">
      <c r="A83" s="235">
        <v>57</v>
      </c>
      <c r="B83" s="269" t="s">
        <v>347</v>
      </c>
      <c r="C83" s="270">
        <v>4864971</v>
      </c>
      <c r="D83" s="104" t="s">
        <v>12</v>
      </c>
      <c r="E83" s="87" t="s">
        <v>305</v>
      </c>
      <c r="F83" s="361">
        <v>-800</v>
      </c>
      <c r="G83" s="295">
        <v>0</v>
      </c>
      <c r="H83" s="296">
        <v>0</v>
      </c>
      <c r="I83" s="279">
        <f t="shared" si="12"/>
        <v>0</v>
      </c>
      <c r="J83" s="279">
        <f t="shared" si="13"/>
        <v>0</v>
      </c>
      <c r="K83" s="279">
        <f t="shared" si="14"/>
        <v>0</v>
      </c>
      <c r="L83" s="295">
        <v>999495</v>
      </c>
      <c r="M83" s="296">
        <v>999495</v>
      </c>
      <c r="N83" s="279">
        <f t="shared" si="15"/>
        <v>0</v>
      </c>
      <c r="O83" s="279">
        <f t="shared" si="16"/>
        <v>0</v>
      </c>
      <c r="P83" s="279">
        <f t="shared" si="17"/>
        <v>0</v>
      </c>
      <c r="Q83" s="391"/>
    </row>
    <row r="84" spans="1:17" ht="15" customHeight="1">
      <c r="A84" s="235">
        <v>58</v>
      </c>
      <c r="B84" s="269" t="s">
        <v>391</v>
      </c>
      <c r="C84" s="270">
        <v>4864950</v>
      </c>
      <c r="D84" s="104" t="s">
        <v>12</v>
      </c>
      <c r="E84" s="87" t="s">
        <v>305</v>
      </c>
      <c r="F84" s="361">
        <v>2000</v>
      </c>
      <c r="G84" s="295">
        <v>999844</v>
      </c>
      <c r="H84" s="296">
        <v>999968</v>
      </c>
      <c r="I84" s="279">
        <f>G84-H84</f>
        <v>-124</v>
      </c>
      <c r="J84" s="279">
        <f>$F84*I84</f>
        <v>-248000</v>
      </c>
      <c r="K84" s="279">
        <f>J84/1000000</f>
        <v>-0.248</v>
      </c>
      <c r="L84" s="295">
        <v>0</v>
      </c>
      <c r="M84" s="296">
        <v>0</v>
      </c>
      <c r="N84" s="279">
        <f>L84-M84</f>
        <v>0</v>
      </c>
      <c r="O84" s="279">
        <f>$F84*N84</f>
        <v>0</v>
      </c>
      <c r="P84" s="279">
        <f>O84/1000000</f>
        <v>0</v>
      </c>
      <c r="Q84" s="391"/>
    </row>
    <row r="85" spans="1:17" ht="15" customHeight="1">
      <c r="A85" s="235">
        <v>59</v>
      </c>
      <c r="B85" s="269" t="s">
        <v>392</v>
      </c>
      <c r="C85" s="270">
        <v>5128436</v>
      </c>
      <c r="D85" s="104" t="s">
        <v>12</v>
      </c>
      <c r="E85" s="87" t="s">
        <v>305</v>
      </c>
      <c r="F85" s="361">
        <v>800</v>
      </c>
      <c r="G85" s="295">
        <v>993397</v>
      </c>
      <c r="H85" s="296">
        <v>993650</v>
      </c>
      <c r="I85" s="279">
        <f t="shared" si="12"/>
        <v>-253</v>
      </c>
      <c r="J85" s="279">
        <f t="shared" si="13"/>
        <v>-202400</v>
      </c>
      <c r="K85" s="279">
        <f t="shared" si="14"/>
        <v>-0.2024</v>
      </c>
      <c r="L85" s="295">
        <v>52</v>
      </c>
      <c r="M85" s="296">
        <v>52</v>
      </c>
      <c r="N85" s="279">
        <f t="shared" si="15"/>
        <v>0</v>
      </c>
      <c r="O85" s="279">
        <f t="shared" si="16"/>
        <v>0</v>
      </c>
      <c r="P85" s="279">
        <f t="shared" si="17"/>
        <v>0</v>
      </c>
      <c r="Q85" s="391"/>
    </row>
    <row r="86" spans="1:17" ht="15" customHeight="1">
      <c r="A86" s="235">
        <v>60</v>
      </c>
      <c r="B86" s="269" t="s">
        <v>453</v>
      </c>
      <c r="C86" s="270">
        <v>5128428</v>
      </c>
      <c r="D86" s="104" t="s">
        <v>12</v>
      </c>
      <c r="E86" s="87" t="s">
        <v>305</v>
      </c>
      <c r="F86" s="361">
        <v>800</v>
      </c>
      <c r="G86" s="295">
        <v>989395</v>
      </c>
      <c r="H86" s="296">
        <v>991074</v>
      </c>
      <c r="I86" s="279">
        <f t="shared" si="12"/>
        <v>-1679</v>
      </c>
      <c r="J86" s="279">
        <f t="shared" si="13"/>
        <v>-1343200</v>
      </c>
      <c r="K86" s="279">
        <f t="shared" si="14"/>
        <v>-1.3432</v>
      </c>
      <c r="L86" s="295">
        <v>999896</v>
      </c>
      <c r="M86" s="296">
        <v>999898</v>
      </c>
      <c r="N86" s="279">
        <f t="shared" si="15"/>
        <v>-2</v>
      </c>
      <c r="O86" s="279">
        <f t="shared" si="16"/>
        <v>-1600</v>
      </c>
      <c r="P86" s="279">
        <f t="shared" si="17"/>
        <v>-0.0016</v>
      </c>
      <c r="Q86" s="391"/>
    </row>
    <row r="87" spans="1:17" ht="15" customHeight="1">
      <c r="A87" s="235">
        <v>61</v>
      </c>
      <c r="B87" s="269" t="s">
        <v>454</v>
      </c>
      <c r="C87" s="270">
        <v>4864926</v>
      </c>
      <c r="D87" s="104" t="s">
        <v>12</v>
      </c>
      <c r="E87" s="87" t="s">
        <v>305</v>
      </c>
      <c r="F87" s="361">
        <v>800</v>
      </c>
      <c r="G87" s="295">
        <v>990787</v>
      </c>
      <c r="H87" s="296">
        <v>990787</v>
      </c>
      <c r="I87" s="279">
        <f t="shared" si="12"/>
        <v>0</v>
      </c>
      <c r="J87" s="279">
        <f t="shared" si="13"/>
        <v>0</v>
      </c>
      <c r="K87" s="279">
        <f t="shared" si="14"/>
        <v>0</v>
      </c>
      <c r="L87" s="295">
        <v>999982</v>
      </c>
      <c r="M87" s="296">
        <v>999982</v>
      </c>
      <c r="N87" s="279">
        <f t="shared" si="15"/>
        <v>0</v>
      </c>
      <c r="O87" s="279">
        <f t="shared" si="16"/>
        <v>0</v>
      </c>
      <c r="P87" s="279">
        <f t="shared" si="17"/>
        <v>0</v>
      </c>
      <c r="Q87" s="391"/>
    </row>
    <row r="88" spans="1:17" ht="15" customHeight="1">
      <c r="A88" s="586"/>
      <c r="B88" s="249" t="s">
        <v>97</v>
      </c>
      <c r="C88" s="270"/>
      <c r="D88" s="77"/>
      <c r="E88" s="77"/>
      <c r="F88" s="275"/>
      <c r="G88" s="295"/>
      <c r="H88" s="296"/>
      <c r="I88" s="279"/>
      <c r="J88" s="279"/>
      <c r="K88" s="279"/>
      <c r="L88" s="295"/>
      <c r="M88" s="296"/>
      <c r="N88" s="279"/>
      <c r="O88" s="279"/>
      <c r="P88" s="279"/>
      <c r="Q88" s="391"/>
    </row>
    <row r="89" spans="1:17" ht="15" customHeight="1">
      <c r="A89" s="235">
        <v>63</v>
      </c>
      <c r="B89" s="269" t="s">
        <v>108</v>
      </c>
      <c r="C89" s="270">
        <v>4864949</v>
      </c>
      <c r="D89" s="104" t="s">
        <v>12</v>
      </c>
      <c r="E89" s="87" t="s">
        <v>305</v>
      </c>
      <c r="F89" s="279">
        <v>2000</v>
      </c>
      <c r="G89" s="295">
        <v>986645</v>
      </c>
      <c r="H89" s="296">
        <v>986645</v>
      </c>
      <c r="I89" s="244">
        <f>G89-H89</f>
        <v>0</v>
      </c>
      <c r="J89" s="244">
        <f>$F89*I89</f>
        <v>0</v>
      </c>
      <c r="K89" s="244">
        <f>J89/1000000</f>
        <v>0</v>
      </c>
      <c r="L89" s="295">
        <v>998514</v>
      </c>
      <c r="M89" s="296">
        <v>998514</v>
      </c>
      <c r="N89" s="296">
        <f>L89-M89</f>
        <v>0</v>
      </c>
      <c r="O89" s="296">
        <f>$F89*N89</f>
        <v>0</v>
      </c>
      <c r="P89" s="296">
        <f>O89/1000000</f>
        <v>0</v>
      </c>
      <c r="Q89" s="399"/>
    </row>
    <row r="90" spans="1:17" ht="15" customHeight="1">
      <c r="A90" s="235"/>
      <c r="B90" s="271" t="s">
        <v>161</v>
      </c>
      <c r="C90" s="270"/>
      <c r="D90" s="104"/>
      <c r="E90" s="104"/>
      <c r="F90" s="279"/>
      <c r="G90" s="295"/>
      <c r="H90" s="296"/>
      <c r="I90" s="279"/>
      <c r="J90" s="279"/>
      <c r="K90" s="279"/>
      <c r="L90" s="295"/>
      <c r="M90" s="296"/>
      <c r="N90" s="279"/>
      <c r="O90" s="279"/>
      <c r="P90" s="279"/>
      <c r="Q90" s="391"/>
    </row>
    <row r="91" spans="1:17" s="730" customFormat="1" ht="15" customHeight="1">
      <c r="A91" s="724">
        <v>64</v>
      </c>
      <c r="B91" s="725" t="s">
        <v>34</v>
      </c>
      <c r="C91" s="726">
        <v>4864966</v>
      </c>
      <c r="D91" s="727" t="s">
        <v>12</v>
      </c>
      <c r="E91" s="728" t="s">
        <v>305</v>
      </c>
      <c r="F91" s="834">
        <v>-2000</v>
      </c>
      <c r="G91" s="295">
        <v>120791</v>
      </c>
      <c r="H91" s="296">
        <v>116931</v>
      </c>
      <c r="I91" s="279">
        <f>G91-H91</f>
        <v>3860</v>
      </c>
      <c r="J91" s="279">
        <f>$F91*I91</f>
        <v>-7720000</v>
      </c>
      <c r="K91" s="279">
        <f>J91/1000000</f>
        <v>-7.72</v>
      </c>
      <c r="L91" s="295">
        <v>6926</v>
      </c>
      <c r="M91" s="296">
        <v>6926</v>
      </c>
      <c r="N91" s="279">
        <f>L91-M91</f>
        <v>0</v>
      </c>
      <c r="O91" s="279">
        <f>$F91*N91</f>
        <v>0</v>
      </c>
      <c r="P91" s="279">
        <f>O91/1000000</f>
        <v>0</v>
      </c>
      <c r="Q91" s="729"/>
    </row>
    <row r="92" spans="1:17" ht="15" customHeight="1">
      <c r="A92" s="235">
        <v>64</v>
      </c>
      <c r="B92" s="269" t="s">
        <v>162</v>
      </c>
      <c r="C92" s="270">
        <v>4864932</v>
      </c>
      <c r="D92" s="104" t="s">
        <v>12</v>
      </c>
      <c r="E92" s="87" t="s">
        <v>305</v>
      </c>
      <c r="F92" s="279">
        <v>-1000</v>
      </c>
      <c r="G92" s="295">
        <v>19212</v>
      </c>
      <c r="H92" s="296">
        <v>19120</v>
      </c>
      <c r="I92" s="279">
        <f>G92-H92</f>
        <v>92</v>
      </c>
      <c r="J92" s="279">
        <f>$F92*I92</f>
        <v>-92000</v>
      </c>
      <c r="K92" s="279">
        <f>J92/1000000</f>
        <v>-0.092</v>
      </c>
      <c r="L92" s="295">
        <v>5160</v>
      </c>
      <c r="M92" s="296">
        <v>4718</v>
      </c>
      <c r="N92" s="279">
        <f>L92-M92</f>
        <v>442</v>
      </c>
      <c r="O92" s="279">
        <f>$F92*N92</f>
        <v>-442000</v>
      </c>
      <c r="P92" s="279">
        <f>O92/1000000</f>
        <v>-0.442</v>
      </c>
      <c r="Q92" s="391"/>
    </row>
    <row r="93" spans="1:17" ht="15" customHeight="1">
      <c r="A93" s="235">
        <v>65</v>
      </c>
      <c r="B93" s="269" t="s">
        <v>390</v>
      </c>
      <c r="C93" s="270">
        <v>4864999</v>
      </c>
      <c r="D93" s="104" t="s">
        <v>12</v>
      </c>
      <c r="E93" s="87" t="s">
        <v>305</v>
      </c>
      <c r="F93" s="279">
        <v>-1000</v>
      </c>
      <c r="G93" s="295">
        <v>141629</v>
      </c>
      <c r="H93" s="296">
        <v>141404</v>
      </c>
      <c r="I93" s="279">
        <f>G93-H93</f>
        <v>225</v>
      </c>
      <c r="J93" s="279">
        <f>$F93*I93</f>
        <v>-225000</v>
      </c>
      <c r="K93" s="279">
        <f>J93/1000000</f>
        <v>-0.225</v>
      </c>
      <c r="L93" s="295">
        <v>3099</v>
      </c>
      <c r="M93" s="296">
        <v>3099</v>
      </c>
      <c r="N93" s="279">
        <f>L93-M93</f>
        <v>0</v>
      </c>
      <c r="O93" s="279">
        <f>$F93*N93</f>
        <v>0</v>
      </c>
      <c r="P93" s="279">
        <f>O93/1000000</f>
        <v>0</v>
      </c>
      <c r="Q93" s="391"/>
    </row>
    <row r="94" spans="1:17" ht="15" customHeight="1">
      <c r="A94" s="235"/>
      <c r="B94" s="249" t="s">
        <v>25</v>
      </c>
      <c r="C94" s="250"/>
      <c r="D94" s="77"/>
      <c r="E94" s="77"/>
      <c r="F94" s="279"/>
      <c r="G94" s="295"/>
      <c r="H94" s="296"/>
      <c r="I94" s="279"/>
      <c r="J94" s="279"/>
      <c r="K94" s="279"/>
      <c r="L94" s="295"/>
      <c r="M94" s="296"/>
      <c r="N94" s="279"/>
      <c r="O94" s="279"/>
      <c r="P94" s="279"/>
      <c r="Q94" s="391"/>
    </row>
    <row r="95" spans="1:17" ht="15" customHeight="1">
      <c r="A95" s="235">
        <v>66</v>
      </c>
      <c r="B95" s="251" t="s">
        <v>74</v>
      </c>
      <c r="C95" s="291">
        <v>4902566</v>
      </c>
      <c r="D95" s="284" t="s">
        <v>12</v>
      </c>
      <c r="E95" s="284" t="s">
        <v>305</v>
      </c>
      <c r="F95" s="291">
        <v>100</v>
      </c>
      <c r="G95" s="295">
        <v>307</v>
      </c>
      <c r="H95" s="296">
        <v>307</v>
      </c>
      <c r="I95" s="296">
        <f>G95-H95</f>
        <v>0</v>
      </c>
      <c r="J95" s="296">
        <f>$F95*I95</f>
        <v>0</v>
      </c>
      <c r="K95" s="296">
        <f>J95/1000000</f>
        <v>0</v>
      </c>
      <c r="L95" s="295">
        <v>1561</v>
      </c>
      <c r="M95" s="296">
        <v>1513</v>
      </c>
      <c r="N95" s="296">
        <f>L95-M95</f>
        <v>48</v>
      </c>
      <c r="O95" s="296">
        <f>$F95*N95</f>
        <v>4800</v>
      </c>
      <c r="P95" s="297">
        <f>O95/1000000</f>
        <v>0.0048</v>
      </c>
      <c r="Q95" s="391"/>
    </row>
    <row r="96" spans="1:17" ht="15" customHeight="1">
      <c r="A96" s="235"/>
      <c r="B96" s="271" t="s">
        <v>44</v>
      </c>
      <c r="C96" s="270"/>
      <c r="D96" s="104"/>
      <c r="E96" s="104"/>
      <c r="F96" s="279"/>
      <c r="G96" s="295"/>
      <c r="H96" s="296"/>
      <c r="I96" s="279"/>
      <c r="J96" s="279"/>
      <c r="K96" s="279"/>
      <c r="L96" s="295"/>
      <c r="M96" s="296"/>
      <c r="N96" s="279"/>
      <c r="O96" s="279"/>
      <c r="P96" s="279"/>
      <c r="Q96" s="391"/>
    </row>
    <row r="97" spans="1:17" ht="15" customHeight="1">
      <c r="A97" s="235">
        <v>67</v>
      </c>
      <c r="B97" s="269" t="s">
        <v>306</v>
      </c>
      <c r="C97" s="270">
        <v>4865149</v>
      </c>
      <c r="D97" s="104" t="s">
        <v>12</v>
      </c>
      <c r="E97" s="87" t="s">
        <v>305</v>
      </c>
      <c r="F97" s="279">
        <v>187.5</v>
      </c>
      <c r="G97" s="295">
        <v>996622</v>
      </c>
      <c r="H97" s="296">
        <v>996792</v>
      </c>
      <c r="I97" s="279">
        <f>G97-H97</f>
        <v>-170</v>
      </c>
      <c r="J97" s="279">
        <f>$F97*I97</f>
        <v>-31875</v>
      </c>
      <c r="K97" s="279">
        <f>J97/1000000</f>
        <v>-0.031875</v>
      </c>
      <c r="L97" s="295">
        <v>998457</v>
      </c>
      <c r="M97" s="296">
        <v>998458</v>
      </c>
      <c r="N97" s="279">
        <f>L97-M97</f>
        <v>-1</v>
      </c>
      <c r="O97" s="279">
        <f>$F97*N97</f>
        <v>-187.5</v>
      </c>
      <c r="P97" s="279">
        <f>O97/1000000</f>
        <v>-0.0001875</v>
      </c>
      <c r="Q97" s="392"/>
    </row>
    <row r="98" spans="1:17" ht="15" customHeight="1">
      <c r="A98" s="235">
        <v>68</v>
      </c>
      <c r="B98" s="269" t="s">
        <v>399</v>
      </c>
      <c r="C98" s="270">
        <v>4864870</v>
      </c>
      <c r="D98" s="104" t="s">
        <v>12</v>
      </c>
      <c r="E98" s="87" t="s">
        <v>305</v>
      </c>
      <c r="F98" s="279">
        <v>1000</v>
      </c>
      <c r="G98" s="295">
        <v>998462</v>
      </c>
      <c r="H98" s="296">
        <v>998580</v>
      </c>
      <c r="I98" s="279">
        <f>G98-H98</f>
        <v>-118</v>
      </c>
      <c r="J98" s="279">
        <f>$F98*I98</f>
        <v>-118000</v>
      </c>
      <c r="K98" s="279">
        <f>J98/1000000</f>
        <v>-0.118</v>
      </c>
      <c r="L98" s="295">
        <v>437</v>
      </c>
      <c r="M98" s="296">
        <v>437</v>
      </c>
      <c r="N98" s="279">
        <f>L98-M98</f>
        <v>0</v>
      </c>
      <c r="O98" s="279">
        <f>$F98*N98</f>
        <v>0</v>
      </c>
      <c r="P98" s="279">
        <f>O98/1000000</f>
        <v>0</v>
      </c>
      <c r="Q98" s="412"/>
    </row>
    <row r="99" spans="1:17" ht="15" customHeight="1">
      <c r="A99" s="235">
        <v>69</v>
      </c>
      <c r="B99" s="269" t="s">
        <v>400</v>
      </c>
      <c r="C99" s="270">
        <v>5128400</v>
      </c>
      <c r="D99" s="104" t="s">
        <v>12</v>
      </c>
      <c r="E99" s="87" t="s">
        <v>305</v>
      </c>
      <c r="F99" s="279">
        <v>1000</v>
      </c>
      <c r="G99" s="295">
        <v>998156</v>
      </c>
      <c r="H99" s="296">
        <v>998355</v>
      </c>
      <c r="I99" s="279">
        <f>G99-H99</f>
        <v>-199</v>
      </c>
      <c r="J99" s="279">
        <f>$F99*I99</f>
        <v>-199000</v>
      </c>
      <c r="K99" s="279">
        <f>J99/1000000</f>
        <v>-0.199</v>
      </c>
      <c r="L99" s="295">
        <v>373</v>
      </c>
      <c r="M99" s="296">
        <v>373</v>
      </c>
      <c r="N99" s="279">
        <f>L99-M99</f>
        <v>0</v>
      </c>
      <c r="O99" s="279">
        <f>$F99*N99</f>
        <v>0</v>
      </c>
      <c r="P99" s="279">
        <f>O99/1000000</f>
        <v>0</v>
      </c>
      <c r="Q99" s="412"/>
    </row>
    <row r="100" spans="1:17" ht="15" customHeight="1">
      <c r="A100" s="235"/>
      <c r="B100" s="249" t="s">
        <v>33</v>
      </c>
      <c r="C100" s="291"/>
      <c r="D100" s="303"/>
      <c r="E100" s="284"/>
      <c r="F100" s="291"/>
      <c r="G100" s="295"/>
      <c r="H100" s="296"/>
      <c r="I100" s="296"/>
      <c r="J100" s="296"/>
      <c r="K100" s="296"/>
      <c r="L100" s="295"/>
      <c r="M100" s="296"/>
      <c r="N100" s="296"/>
      <c r="O100" s="296"/>
      <c r="P100" s="297"/>
      <c r="Q100" s="391"/>
    </row>
    <row r="101" spans="1:17" ht="15" customHeight="1">
      <c r="A101" s="235">
        <v>70</v>
      </c>
      <c r="B101" s="823" t="s">
        <v>319</v>
      </c>
      <c r="C101" s="291">
        <v>5128439</v>
      </c>
      <c r="D101" s="302" t="s">
        <v>12</v>
      </c>
      <c r="E101" s="284" t="s">
        <v>305</v>
      </c>
      <c r="F101" s="291">
        <v>800</v>
      </c>
      <c r="G101" s="295">
        <v>895739</v>
      </c>
      <c r="H101" s="296">
        <v>896596</v>
      </c>
      <c r="I101" s="296">
        <f>G101-H101</f>
        <v>-857</v>
      </c>
      <c r="J101" s="296">
        <f>$F101*I101</f>
        <v>-685600</v>
      </c>
      <c r="K101" s="296">
        <f>J101/1000000</f>
        <v>-0.6856</v>
      </c>
      <c r="L101" s="295">
        <v>997618</v>
      </c>
      <c r="M101" s="296">
        <v>997620</v>
      </c>
      <c r="N101" s="296">
        <f>L101-M101</f>
        <v>-2</v>
      </c>
      <c r="O101" s="296">
        <f>$F101*N101</f>
        <v>-1600</v>
      </c>
      <c r="P101" s="297">
        <f>O101/1000000</f>
        <v>-0.0016</v>
      </c>
      <c r="Q101" s="399"/>
    </row>
    <row r="102" spans="1:17" ht="15" customHeight="1">
      <c r="A102" s="235"/>
      <c r="B102" s="587" t="s">
        <v>396</v>
      </c>
      <c r="C102" s="291"/>
      <c r="D102" s="302"/>
      <c r="E102" s="284"/>
      <c r="F102" s="291"/>
      <c r="G102" s="295"/>
      <c r="H102" s="296"/>
      <c r="I102" s="296"/>
      <c r="J102" s="296"/>
      <c r="K102" s="296"/>
      <c r="L102" s="295"/>
      <c r="M102" s="296"/>
      <c r="N102" s="296"/>
      <c r="O102" s="296"/>
      <c r="P102" s="296"/>
      <c r="Q102" s="399"/>
    </row>
    <row r="103" spans="1:17" ht="15" customHeight="1">
      <c r="A103" s="235">
        <v>71</v>
      </c>
      <c r="B103" s="588" t="s">
        <v>397</v>
      </c>
      <c r="C103" s="291">
        <v>4864839</v>
      </c>
      <c r="D103" s="302" t="s">
        <v>12</v>
      </c>
      <c r="E103" s="284" t="s">
        <v>305</v>
      </c>
      <c r="F103" s="291">
        <v>1000</v>
      </c>
      <c r="G103" s="295">
        <v>269</v>
      </c>
      <c r="H103" s="296">
        <v>149</v>
      </c>
      <c r="I103" s="296">
        <f>G103-H103</f>
        <v>120</v>
      </c>
      <c r="J103" s="296">
        <f>$F103*I103</f>
        <v>120000</v>
      </c>
      <c r="K103" s="296">
        <f>J103/1000000</f>
        <v>0.12</v>
      </c>
      <c r="L103" s="295">
        <v>999973</v>
      </c>
      <c r="M103" s="296">
        <v>999973</v>
      </c>
      <c r="N103" s="296">
        <f>L103-M103</f>
        <v>0</v>
      </c>
      <c r="O103" s="296">
        <f>$F103*N103</f>
        <v>0</v>
      </c>
      <c r="P103" s="297">
        <f>O103/1000000</f>
        <v>0</v>
      </c>
      <c r="Q103" s="399"/>
    </row>
    <row r="104" spans="1:17" ht="15" customHeight="1">
      <c r="A104" s="235">
        <v>72</v>
      </c>
      <c r="B104" s="588" t="s">
        <v>401</v>
      </c>
      <c r="C104" s="820">
        <v>4864872</v>
      </c>
      <c r="D104" s="302" t="s">
        <v>12</v>
      </c>
      <c r="E104" s="284" t="s">
        <v>305</v>
      </c>
      <c r="F104" s="291">
        <v>1000</v>
      </c>
      <c r="G104" s="295">
        <v>997648</v>
      </c>
      <c r="H104" s="296">
        <v>997832</v>
      </c>
      <c r="I104" s="296">
        <f>G104-H104</f>
        <v>-184</v>
      </c>
      <c r="J104" s="296">
        <f>$F104*I104</f>
        <v>-184000</v>
      </c>
      <c r="K104" s="296">
        <f>J104/1000000</f>
        <v>-0.184</v>
      </c>
      <c r="L104" s="295">
        <v>999915</v>
      </c>
      <c r="M104" s="296">
        <v>999915</v>
      </c>
      <c r="N104" s="296">
        <f>L104-M104</f>
        <v>0</v>
      </c>
      <c r="O104" s="296">
        <f>$F104*N104</f>
        <v>0</v>
      </c>
      <c r="P104" s="297">
        <f>O104/1000000</f>
        <v>0</v>
      </c>
      <c r="Q104" s="399"/>
    </row>
    <row r="105" spans="1:17" ht="15" customHeight="1">
      <c r="A105" s="586"/>
      <c r="B105" s="249" t="s">
        <v>173</v>
      </c>
      <c r="C105" s="821"/>
      <c r="D105" s="302"/>
      <c r="E105" s="284"/>
      <c r="F105" s="291"/>
      <c r="G105" s="295"/>
      <c r="H105" s="296"/>
      <c r="I105" s="296"/>
      <c r="J105" s="296"/>
      <c r="K105" s="296"/>
      <c r="L105" s="295"/>
      <c r="M105" s="296"/>
      <c r="N105" s="296"/>
      <c r="O105" s="296"/>
      <c r="P105" s="296"/>
      <c r="Q105" s="391"/>
    </row>
    <row r="106" spans="1:17" ht="15" customHeight="1">
      <c r="A106" s="235">
        <v>73</v>
      </c>
      <c r="B106" s="269" t="s">
        <v>321</v>
      </c>
      <c r="C106" s="291">
        <v>4865072</v>
      </c>
      <c r="D106" s="302" t="s">
        <v>12</v>
      </c>
      <c r="E106" s="284" t="s">
        <v>305</v>
      </c>
      <c r="F106" s="291">
        <v>100</v>
      </c>
      <c r="G106" s="295">
        <v>1</v>
      </c>
      <c r="H106" s="296">
        <v>1</v>
      </c>
      <c r="I106" s="296">
        <f>G106-H106</f>
        <v>0</v>
      </c>
      <c r="J106" s="296">
        <f>$F106*I106</f>
        <v>0</v>
      </c>
      <c r="K106" s="296">
        <f>J106/1000000</f>
        <v>0</v>
      </c>
      <c r="L106" s="295">
        <v>999726</v>
      </c>
      <c r="M106" s="296">
        <v>999773</v>
      </c>
      <c r="N106" s="296">
        <f>L106-M106</f>
        <v>-47</v>
      </c>
      <c r="O106" s="296">
        <f>$F106*N106</f>
        <v>-4700</v>
      </c>
      <c r="P106" s="297">
        <f>O106/1000000</f>
        <v>-0.0047</v>
      </c>
      <c r="Q106" s="399"/>
    </row>
    <row r="107" spans="1:17" ht="15" customHeight="1">
      <c r="A107" s="235">
        <v>74</v>
      </c>
      <c r="B107" s="269" t="s">
        <v>322</v>
      </c>
      <c r="C107" s="291">
        <v>4865078</v>
      </c>
      <c r="D107" s="302" t="s">
        <v>12</v>
      </c>
      <c r="E107" s="284" t="s">
        <v>305</v>
      </c>
      <c r="F107" s="291">
        <v>100</v>
      </c>
      <c r="G107" s="295">
        <v>4</v>
      </c>
      <c r="H107" s="296">
        <v>4</v>
      </c>
      <c r="I107" s="296">
        <f>G107-H107</f>
        <v>0</v>
      </c>
      <c r="J107" s="296">
        <f>$F107*I107</f>
        <v>0</v>
      </c>
      <c r="K107" s="296">
        <f>J107/1000000</f>
        <v>0</v>
      </c>
      <c r="L107" s="295">
        <v>2898</v>
      </c>
      <c r="M107" s="296">
        <v>2865</v>
      </c>
      <c r="N107" s="296">
        <f>L107-M107</f>
        <v>33</v>
      </c>
      <c r="O107" s="296">
        <f>$F107*N107</f>
        <v>3300</v>
      </c>
      <c r="P107" s="297">
        <f>O107/1000000</f>
        <v>0.0033</v>
      </c>
      <c r="Q107" s="391"/>
    </row>
    <row r="108" spans="1:17" ht="15" customHeight="1">
      <c r="A108" s="586"/>
      <c r="B108" s="249" t="s">
        <v>375</v>
      </c>
      <c r="C108" s="291"/>
      <c r="D108" s="302"/>
      <c r="E108" s="284"/>
      <c r="F108" s="291"/>
      <c r="G108" s="295"/>
      <c r="H108" s="296"/>
      <c r="I108" s="296"/>
      <c r="J108" s="296"/>
      <c r="K108" s="296"/>
      <c r="L108" s="295"/>
      <c r="M108" s="296"/>
      <c r="N108" s="296"/>
      <c r="O108" s="296"/>
      <c r="P108" s="296"/>
      <c r="Q108" s="391"/>
    </row>
    <row r="109" spans="1:17" ht="15" customHeight="1">
      <c r="A109" s="235">
        <v>75</v>
      </c>
      <c r="B109" s="269" t="s">
        <v>376</v>
      </c>
      <c r="C109" s="291">
        <v>4864861</v>
      </c>
      <c r="D109" s="302" t="s">
        <v>12</v>
      </c>
      <c r="E109" s="284" t="s">
        <v>305</v>
      </c>
      <c r="F109" s="291">
        <v>500</v>
      </c>
      <c r="G109" s="295">
        <v>8473</v>
      </c>
      <c r="H109" s="296">
        <v>8692</v>
      </c>
      <c r="I109" s="296">
        <f aca="true" t="shared" si="18" ref="I109:I116">G109-H109</f>
        <v>-219</v>
      </c>
      <c r="J109" s="296">
        <f aca="true" t="shared" si="19" ref="J109:J116">$F109*I109</f>
        <v>-109500</v>
      </c>
      <c r="K109" s="296">
        <f aca="true" t="shared" si="20" ref="K109:K116">J109/1000000</f>
        <v>-0.1095</v>
      </c>
      <c r="L109" s="295">
        <v>3095</v>
      </c>
      <c r="M109" s="296">
        <v>3096</v>
      </c>
      <c r="N109" s="296">
        <f aca="true" t="shared" si="21" ref="N109:N116">L109-M109</f>
        <v>-1</v>
      </c>
      <c r="O109" s="296">
        <f aca="true" t="shared" si="22" ref="O109:O116">$F109*N109</f>
        <v>-500</v>
      </c>
      <c r="P109" s="297">
        <f aca="true" t="shared" si="23" ref="P109:P116">O109/1000000</f>
        <v>-0.0005</v>
      </c>
      <c r="Q109" s="399"/>
    </row>
    <row r="110" spans="1:17" ht="15" customHeight="1">
      <c r="A110" s="235">
        <v>76</v>
      </c>
      <c r="B110" s="269" t="s">
        <v>377</v>
      </c>
      <c r="C110" s="291">
        <v>4864877</v>
      </c>
      <c r="D110" s="302" t="s">
        <v>12</v>
      </c>
      <c r="E110" s="284" t="s">
        <v>305</v>
      </c>
      <c r="F110" s="291">
        <v>1000</v>
      </c>
      <c r="G110" s="295">
        <v>994763</v>
      </c>
      <c r="H110" s="296">
        <v>995230</v>
      </c>
      <c r="I110" s="296">
        <f t="shared" si="18"/>
        <v>-467</v>
      </c>
      <c r="J110" s="296">
        <f t="shared" si="19"/>
        <v>-467000</v>
      </c>
      <c r="K110" s="296">
        <f t="shared" si="20"/>
        <v>-0.467</v>
      </c>
      <c r="L110" s="295">
        <v>4209</v>
      </c>
      <c r="M110" s="296">
        <v>4209</v>
      </c>
      <c r="N110" s="296">
        <f t="shared" si="21"/>
        <v>0</v>
      </c>
      <c r="O110" s="296">
        <f t="shared" si="22"/>
        <v>0</v>
      </c>
      <c r="P110" s="297">
        <f t="shared" si="23"/>
        <v>0</v>
      </c>
      <c r="Q110" s="391"/>
    </row>
    <row r="111" spans="1:17" ht="15" customHeight="1">
      <c r="A111" s="235">
        <v>77</v>
      </c>
      <c r="B111" s="269" t="s">
        <v>378</v>
      </c>
      <c r="C111" s="291">
        <v>4864841</v>
      </c>
      <c r="D111" s="302" t="s">
        <v>12</v>
      </c>
      <c r="E111" s="284" t="s">
        <v>305</v>
      </c>
      <c r="F111" s="291">
        <v>1000</v>
      </c>
      <c r="G111" s="295">
        <v>980791</v>
      </c>
      <c r="H111" s="296">
        <v>980972</v>
      </c>
      <c r="I111" s="296">
        <f t="shared" si="18"/>
        <v>-181</v>
      </c>
      <c r="J111" s="296">
        <f t="shared" si="19"/>
        <v>-181000</v>
      </c>
      <c r="K111" s="296">
        <f t="shared" si="20"/>
        <v>-0.181</v>
      </c>
      <c r="L111" s="295">
        <v>553</v>
      </c>
      <c r="M111" s="296">
        <v>552</v>
      </c>
      <c r="N111" s="296">
        <f t="shared" si="21"/>
        <v>1</v>
      </c>
      <c r="O111" s="296">
        <f t="shared" si="22"/>
        <v>1000</v>
      </c>
      <c r="P111" s="297">
        <f t="shared" si="23"/>
        <v>0.001</v>
      </c>
      <c r="Q111" s="391"/>
    </row>
    <row r="112" spans="1:17" ht="15" customHeight="1">
      <c r="A112" s="235">
        <v>78</v>
      </c>
      <c r="B112" s="269" t="s">
        <v>379</v>
      </c>
      <c r="C112" s="291">
        <v>4864882</v>
      </c>
      <c r="D112" s="302" t="s">
        <v>12</v>
      </c>
      <c r="E112" s="284" t="s">
        <v>305</v>
      </c>
      <c r="F112" s="291">
        <v>1000</v>
      </c>
      <c r="G112" s="295">
        <v>7362</v>
      </c>
      <c r="H112" s="296">
        <v>7376</v>
      </c>
      <c r="I112" s="296">
        <f t="shared" si="18"/>
        <v>-14</v>
      </c>
      <c r="J112" s="296">
        <f t="shared" si="19"/>
        <v>-14000</v>
      </c>
      <c r="K112" s="296">
        <f t="shared" si="20"/>
        <v>-0.014</v>
      </c>
      <c r="L112" s="295">
        <v>6924</v>
      </c>
      <c r="M112" s="296">
        <v>6924</v>
      </c>
      <c r="N112" s="296">
        <f t="shared" si="21"/>
        <v>0</v>
      </c>
      <c r="O112" s="296">
        <f t="shared" si="22"/>
        <v>0</v>
      </c>
      <c r="P112" s="297">
        <f t="shared" si="23"/>
        <v>0</v>
      </c>
      <c r="Q112" s="391"/>
    </row>
    <row r="113" spans="1:17" ht="15" customHeight="1">
      <c r="A113" s="235">
        <v>79</v>
      </c>
      <c r="B113" s="269" t="s">
        <v>380</v>
      </c>
      <c r="C113" s="291">
        <v>4865064</v>
      </c>
      <c r="D113" s="302" t="s">
        <v>12</v>
      </c>
      <c r="E113" s="284" t="s">
        <v>305</v>
      </c>
      <c r="F113" s="291">
        <v>150</v>
      </c>
      <c r="G113" s="295">
        <v>995438</v>
      </c>
      <c r="H113" s="296">
        <v>996769</v>
      </c>
      <c r="I113" s="296">
        <f>G113-H113</f>
        <v>-1331</v>
      </c>
      <c r="J113" s="296">
        <f>$F113*I113</f>
        <v>-199650</v>
      </c>
      <c r="K113" s="296">
        <f>J113/1000000</f>
        <v>-0.19965</v>
      </c>
      <c r="L113" s="295">
        <v>241</v>
      </c>
      <c r="M113" s="296">
        <v>240</v>
      </c>
      <c r="N113" s="296">
        <f>L113-M113</f>
        <v>1</v>
      </c>
      <c r="O113" s="296">
        <f>$F113*N113</f>
        <v>150</v>
      </c>
      <c r="P113" s="296">
        <f>O113/1000000</f>
        <v>0.00015</v>
      </c>
      <c r="Q113" s="399"/>
    </row>
    <row r="114" spans="1:17" ht="15" customHeight="1">
      <c r="A114" s="235">
        <v>80</v>
      </c>
      <c r="B114" s="269" t="s">
        <v>381</v>
      </c>
      <c r="C114" s="291">
        <v>5295123</v>
      </c>
      <c r="D114" s="302" t="s">
        <v>12</v>
      </c>
      <c r="E114" s="284" t="s">
        <v>305</v>
      </c>
      <c r="F114" s="291">
        <v>100</v>
      </c>
      <c r="G114" s="295">
        <v>999098</v>
      </c>
      <c r="H114" s="296">
        <v>1000243</v>
      </c>
      <c r="I114" s="296">
        <f>G114-H114</f>
        <v>-1145</v>
      </c>
      <c r="J114" s="296">
        <f>$F114*I114</f>
        <v>-114500</v>
      </c>
      <c r="K114" s="296">
        <f>J114/1000000</f>
        <v>-0.1145</v>
      </c>
      <c r="L114" s="295">
        <v>912140</v>
      </c>
      <c r="M114" s="296">
        <v>912141</v>
      </c>
      <c r="N114" s="296">
        <f>L114-M114</f>
        <v>-1</v>
      </c>
      <c r="O114" s="296">
        <f>$F114*N114</f>
        <v>-100</v>
      </c>
      <c r="P114" s="296">
        <f>O114/1000000</f>
        <v>-0.0001</v>
      </c>
      <c r="Q114" s="399"/>
    </row>
    <row r="115" spans="1:17" ht="15" customHeight="1">
      <c r="A115" s="235">
        <v>81</v>
      </c>
      <c r="B115" s="269" t="s">
        <v>403</v>
      </c>
      <c r="C115" s="291">
        <v>4864790</v>
      </c>
      <c r="D115" s="302" t="s">
        <v>12</v>
      </c>
      <c r="E115" s="284" t="s">
        <v>305</v>
      </c>
      <c r="F115" s="291">
        <v>266.67</v>
      </c>
      <c r="G115" s="295">
        <v>1919</v>
      </c>
      <c r="H115" s="296">
        <v>1122</v>
      </c>
      <c r="I115" s="296">
        <f>G115-H115</f>
        <v>797</v>
      </c>
      <c r="J115" s="296">
        <f>$F115*I115</f>
        <v>212535.99000000002</v>
      </c>
      <c r="K115" s="296">
        <f>J115/1000000</f>
        <v>0.21253599</v>
      </c>
      <c r="L115" s="295">
        <v>642</v>
      </c>
      <c r="M115" s="296">
        <v>642</v>
      </c>
      <c r="N115" s="296">
        <f>L115-M115</f>
        <v>0</v>
      </c>
      <c r="O115" s="296">
        <f>$F115*N115</f>
        <v>0</v>
      </c>
      <c r="P115" s="296">
        <f>O115/1000000</f>
        <v>0</v>
      </c>
      <c r="Q115" s="399"/>
    </row>
    <row r="116" spans="1:17" s="96" customFormat="1" ht="15" customHeight="1">
      <c r="A116" s="281">
        <v>82</v>
      </c>
      <c r="B116" s="269" t="s">
        <v>404</v>
      </c>
      <c r="C116" s="597">
        <v>4864847</v>
      </c>
      <c r="D116" s="597" t="s">
        <v>12</v>
      </c>
      <c r="E116" s="284" t="s">
        <v>305</v>
      </c>
      <c r="F116" s="244">
        <v>1000</v>
      </c>
      <c r="G116" s="295">
        <v>5304</v>
      </c>
      <c r="H116" s="296">
        <v>5369</v>
      </c>
      <c r="I116" s="270">
        <f t="shared" si="18"/>
        <v>-65</v>
      </c>
      <c r="J116" s="270">
        <f t="shared" si="19"/>
        <v>-65000</v>
      </c>
      <c r="K116" s="244">
        <f t="shared" si="20"/>
        <v>-0.065</v>
      </c>
      <c r="L116" s="295">
        <v>7982</v>
      </c>
      <c r="M116" s="296">
        <v>7982</v>
      </c>
      <c r="N116" s="270">
        <f t="shared" si="21"/>
        <v>0</v>
      </c>
      <c r="O116" s="270">
        <f t="shared" si="22"/>
        <v>0</v>
      </c>
      <c r="P116" s="244">
        <f t="shared" si="23"/>
        <v>0</v>
      </c>
      <c r="Q116" s="399"/>
    </row>
    <row r="117" spans="1:17" ht="15" customHeight="1">
      <c r="A117" s="586"/>
      <c r="B117" s="301" t="s">
        <v>413</v>
      </c>
      <c r="C117" s="35"/>
      <c r="D117" s="104"/>
      <c r="E117" s="87"/>
      <c r="F117" s="36"/>
      <c r="G117" s="295"/>
      <c r="H117" s="296"/>
      <c r="I117" s="279"/>
      <c r="J117" s="279"/>
      <c r="K117" s="279"/>
      <c r="L117" s="295"/>
      <c r="M117" s="296"/>
      <c r="N117" s="279"/>
      <c r="O117" s="279"/>
      <c r="P117" s="279"/>
      <c r="Q117" s="392"/>
    </row>
    <row r="118" spans="1:17" ht="15" customHeight="1">
      <c r="A118" s="281">
        <v>83</v>
      </c>
      <c r="B118" s="638" t="s">
        <v>414</v>
      </c>
      <c r="C118" s="35">
        <v>4865158</v>
      </c>
      <c r="D118" s="104" t="s">
        <v>12</v>
      </c>
      <c r="E118" s="87" t="s">
        <v>305</v>
      </c>
      <c r="F118" s="393">
        <v>200</v>
      </c>
      <c r="G118" s="295">
        <v>991666</v>
      </c>
      <c r="H118" s="296">
        <v>991766</v>
      </c>
      <c r="I118" s="279">
        <f aca="true" t="shared" si="24" ref="I118:I124">G118-H118</f>
        <v>-100</v>
      </c>
      <c r="J118" s="279">
        <f aca="true" t="shared" si="25" ref="J118:J124">$F118*I118</f>
        <v>-20000</v>
      </c>
      <c r="K118" s="279">
        <f aca="true" t="shared" si="26" ref="K118:K124">J118/1000000</f>
        <v>-0.02</v>
      </c>
      <c r="L118" s="295">
        <v>20561</v>
      </c>
      <c r="M118" s="296">
        <v>20560</v>
      </c>
      <c r="N118" s="279">
        <f aca="true" t="shared" si="27" ref="N118:N124">L118-M118</f>
        <v>1</v>
      </c>
      <c r="O118" s="279">
        <f aca="true" t="shared" si="28" ref="O118:O124">$F118*N118</f>
        <v>200</v>
      </c>
      <c r="P118" s="279">
        <f aca="true" t="shared" si="29" ref="P118:P124">O118/1000000</f>
        <v>0.0002</v>
      </c>
      <c r="Q118" s="392"/>
    </row>
    <row r="119" spans="1:17" ht="15" customHeight="1">
      <c r="A119" s="281">
        <v>84</v>
      </c>
      <c r="B119" s="638" t="s">
        <v>415</v>
      </c>
      <c r="C119" s="35">
        <v>4864816</v>
      </c>
      <c r="D119" s="104" t="s">
        <v>12</v>
      </c>
      <c r="E119" s="87" t="s">
        <v>305</v>
      </c>
      <c r="F119" s="393">
        <v>187.5</v>
      </c>
      <c r="G119" s="295">
        <v>983662</v>
      </c>
      <c r="H119" s="296">
        <v>983853</v>
      </c>
      <c r="I119" s="279">
        <f t="shared" si="24"/>
        <v>-191</v>
      </c>
      <c r="J119" s="279">
        <f t="shared" si="25"/>
        <v>-35812.5</v>
      </c>
      <c r="K119" s="279">
        <f t="shared" si="26"/>
        <v>-0.0358125</v>
      </c>
      <c r="L119" s="295">
        <v>4307</v>
      </c>
      <c r="M119" s="296">
        <v>4307</v>
      </c>
      <c r="N119" s="279">
        <f t="shared" si="27"/>
        <v>0</v>
      </c>
      <c r="O119" s="279">
        <f t="shared" si="28"/>
        <v>0</v>
      </c>
      <c r="P119" s="279">
        <f t="shared" si="29"/>
        <v>0</v>
      </c>
      <c r="Q119" s="412" t="s">
        <v>494</v>
      </c>
    </row>
    <row r="120" spans="1:17" ht="15" customHeight="1">
      <c r="A120" s="281"/>
      <c r="B120" s="638"/>
      <c r="C120" s="35"/>
      <c r="D120" s="104"/>
      <c r="E120" s="87"/>
      <c r="F120" s="393"/>
      <c r="G120" s="295"/>
      <c r="H120" s="296"/>
      <c r="I120" s="279"/>
      <c r="J120" s="279"/>
      <c r="K120" s="244">
        <v>-0.0424</v>
      </c>
      <c r="L120" s="295"/>
      <c r="M120" s="296"/>
      <c r="N120" s="279"/>
      <c r="O120" s="279"/>
      <c r="P120" s="279">
        <v>-0.00108</v>
      </c>
      <c r="Q120" s="399" t="s">
        <v>496</v>
      </c>
    </row>
    <row r="121" spans="1:17" s="566" customFormat="1" ht="15">
      <c r="A121" s="315"/>
      <c r="B121" s="648"/>
      <c r="C121" s="893">
        <v>4865140</v>
      </c>
      <c r="D121" s="302" t="s">
        <v>12</v>
      </c>
      <c r="E121" s="284" t="s">
        <v>305</v>
      </c>
      <c r="F121" s="302">
        <v>937.5</v>
      </c>
      <c r="G121" s="295">
        <v>999999</v>
      </c>
      <c r="H121" s="296">
        <v>1000000</v>
      </c>
      <c r="I121" s="303">
        <f t="shared" si="24"/>
        <v>-1</v>
      </c>
      <c r="J121" s="303">
        <f t="shared" si="25"/>
        <v>-937.5</v>
      </c>
      <c r="K121" s="303">
        <f t="shared" si="26"/>
        <v>-0.0009375</v>
      </c>
      <c r="L121" s="295">
        <v>999999</v>
      </c>
      <c r="M121" s="296">
        <v>1000000</v>
      </c>
      <c r="N121" s="303">
        <f t="shared" si="27"/>
        <v>-1</v>
      </c>
      <c r="O121" s="303">
        <f t="shared" si="28"/>
        <v>-937.5</v>
      </c>
      <c r="P121" s="303">
        <f t="shared" si="29"/>
        <v>-0.0009375</v>
      </c>
      <c r="Q121" s="405" t="s">
        <v>495</v>
      </c>
    </row>
    <row r="122" spans="1:17" ht="15" customHeight="1">
      <c r="A122" s="281">
        <v>85</v>
      </c>
      <c r="B122" s="638" t="s">
        <v>416</v>
      </c>
      <c r="C122" s="35">
        <v>4864808</v>
      </c>
      <c r="D122" s="104" t="s">
        <v>12</v>
      </c>
      <c r="E122" s="87" t="s">
        <v>305</v>
      </c>
      <c r="F122" s="393">
        <v>187.5</v>
      </c>
      <c r="G122" s="295">
        <v>980964</v>
      </c>
      <c r="H122" s="296">
        <v>981023</v>
      </c>
      <c r="I122" s="279">
        <f t="shared" si="24"/>
        <v>-59</v>
      </c>
      <c r="J122" s="279">
        <f t="shared" si="25"/>
        <v>-11062.5</v>
      </c>
      <c r="K122" s="279">
        <f t="shared" si="26"/>
        <v>-0.0110625</v>
      </c>
      <c r="L122" s="295">
        <v>3419</v>
      </c>
      <c r="M122" s="296">
        <v>3422</v>
      </c>
      <c r="N122" s="279">
        <f t="shared" si="27"/>
        <v>-3</v>
      </c>
      <c r="O122" s="279">
        <f t="shared" si="28"/>
        <v>-562.5</v>
      </c>
      <c r="P122" s="279">
        <f t="shared" si="29"/>
        <v>-0.0005625</v>
      </c>
      <c r="Q122" s="392"/>
    </row>
    <row r="123" spans="1:17" ht="15" customHeight="1">
      <c r="A123" s="281">
        <v>86</v>
      </c>
      <c r="B123" s="638" t="s">
        <v>475</v>
      </c>
      <c r="C123" s="35">
        <v>4865094</v>
      </c>
      <c r="D123" s="104" t="s">
        <v>12</v>
      </c>
      <c r="E123" s="87" t="s">
        <v>305</v>
      </c>
      <c r="F123" s="393">
        <v>1875</v>
      </c>
      <c r="G123" s="295">
        <v>999998</v>
      </c>
      <c r="H123" s="296">
        <v>999998</v>
      </c>
      <c r="I123" s="279">
        <f t="shared" si="24"/>
        <v>0</v>
      </c>
      <c r="J123" s="279">
        <f t="shared" si="25"/>
        <v>0</v>
      </c>
      <c r="K123" s="279">
        <f t="shared" si="26"/>
        <v>0</v>
      </c>
      <c r="L123" s="295">
        <v>999999</v>
      </c>
      <c r="M123" s="296">
        <v>999999</v>
      </c>
      <c r="N123" s="279">
        <f t="shared" si="27"/>
        <v>0</v>
      </c>
      <c r="O123" s="279">
        <f t="shared" si="28"/>
        <v>0</v>
      </c>
      <c r="P123" s="279">
        <f t="shared" si="29"/>
        <v>0</v>
      </c>
      <c r="Q123" s="412"/>
    </row>
    <row r="124" spans="1:17" s="417" customFormat="1" ht="17.25" thickBot="1">
      <c r="A124" s="667">
        <v>87</v>
      </c>
      <c r="B124" s="668" t="s">
        <v>417</v>
      </c>
      <c r="C124" s="632">
        <v>4864822</v>
      </c>
      <c r="D124" s="227" t="s">
        <v>12</v>
      </c>
      <c r="E124" s="228" t="s">
        <v>305</v>
      </c>
      <c r="F124" s="632">
        <v>100</v>
      </c>
      <c r="G124" s="389">
        <v>993143</v>
      </c>
      <c r="H124" s="390">
        <v>993197</v>
      </c>
      <c r="I124" s="283">
        <f t="shared" si="24"/>
        <v>-54</v>
      </c>
      <c r="J124" s="283">
        <f t="shared" si="25"/>
        <v>-5400</v>
      </c>
      <c r="K124" s="283">
        <f t="shared" si="26"/>
        <v>-0.0054</v>
      </c>
      <c r="L124" s="389">
        <v>30601</v>
      </c>
      <c r="M124" s="390">
        <v>30602</v>
      </c>
      <c r="N124" s="283">
        <f t="shared" si="27"/>
        <v>-1</v>
      </c>
      <c r="O124" s="283">
        <f t="shared" si="28"/>
        <v>-100</v>
      </c>
      <c r="P124" s="283">
        <f t="shared" si="29"/>
        <v>-0.0001</v>
      </c>
      <c r="Q124" s="669"/>
    </row>
    <row r="125" spans="1:17" s="414" customFormat="1" ht="7.5" customHeight="1" thickTop="1">
      <c r="A125" s="40"/>
      <c r="B125" s="651"/>
      <c r="C125" s="415"/>
      <c r="D125" s="104"/>
      <c r="E125" s="87"/>
      <c r="F125" s="415"/>
      <c r="G125" s="296"/>
      <c r="H125" s="296"/>
      <c r="I125" s="279"/>
      <c r="J125" s="279"/>
      <c r="K125" s="279"/>
      <c r="L125" s="296"/>
      <c r="M125" s="296"/>
      <c r="N125" s="279"/>
      <c r="O125" s="279"/>
      <c r="P125" s="279"/>
      <c r="Q125" s="677"/>
    </row>
    <row r="126" spans="1:16" ht="21" customHeight="1">
      <c r="A126" s="163" t="s">
        <v>273</v>
      </c>
      <c r="C126" s="52"/>
      <c r="D126" s="84"/>
      <c r="E126" s="84"/>
      <c r="F126" s="502"/>
      <c r="K126" s="503">
        <f>SUM(K8:K125)</f>
        <v>-28.327218148</v>
      </c>
      <c r="L126" s="20"/>
      <c r="M126" s="20"/>
      <c r="N126" s="20"/>
      <c r="O126" s="20"/>
      <c r="P126" s="503">
        <f>SUM(P8:P125)</f>
        <v>-1.8593423539999994</v>
      </c>
    </row>
    <row r="127" spans="3:16" ht="9.75" customHeight="1" hidden="1">
      <c r="C127" s="84"/>
      <c r="D127" s="84"/>
      <c r="E127" s="84"/>
      <c r="F127" s="502"/>
      <c r="L127" s="455"/>
      <c r="M127" s="455"/>
      <c r="N127" s="455"/>
      <c r="O127" s="455"/>
      <c r="P127" s="455"/>
    </row>
    <row r="128" spans="1:17" ht="24" thickBot="1">
      <c r="A128" s="346" t="s">
        <v>176</v>
      </c>
      <c r="C128" s="84"/>
      <c r="D128" s="84"/>
      <c r="E128" s="84"/>
      <c r="F128" s="502"/>
      <c r="G128" s="414"/>
      <c r="H128" s="414"/>
      <c r="I128" s="42" t="s">
        <v>354</v>
      </c>
      <c r="J128" s="414"/>
      <c r="K128" s="414"/>
      <c r="L128" s="415"/>
      <c r="M128" s="415"/>
      <c r="N128" s="42" t="s">
        <v>355</v>
      </c>
      <c r="O128" s="415"/>
      <c r="P128" s="415"/>
      <c r="Q128" s="499" t="str">
        <f>NDPL!$Q$1</f>
        <v>FEBRUARY-2023</v>
      </c>
    </row>
    <row r="129" spans="1:17" ht="39.75" thickBot="1" thickTop="1">
      <c r="A129" s="430" t="s">
        <v>8</v>
      </c>
      <c r="B129" s="431" t="s">
        <v>9</v>
      </c>
      <c r="C129" s="432" t="s">
        <v>1</v>
      </c>
      <c r="D129" s="432" t="s">
        <v>2</v>
      </c>
      <c r="E129" s="432" t="s">
        <v>3</v>
      </c>
      <c r="F129" s="504" t="s">
        <v>10</v>
      </c>
      <c r="G129" s="430" t="str">
        <f>NDPL!G5</f>
        <v>FINAL READING 28/02/2023</v>
      </c>
      <c r="H129" s="432" t="str">
        <f>NDPL!H5</f>
        <v>INTIAL READING 01/02/2023</v>
      </c>
      <c r="I129" s="432" t="s">
        <v>4</v>
      </c>
      <c r="J129" s="432" t="s">
        <v>5</v>
      </c>
      <c r="K129" s="432" t="s">
        <v>6</v>
      </c>
      <c r="L129" s="430" t="str">
        <f>NDPL!G5</f>
        <v>FINAL READING 28/02/2023</v>
      </c>
      <c r="M129" s="432" t="str">
        <f>NDPL!H5</f>
        <v>INTIAL READING 01/02/2023</v>
      </c>
      <c r="N129" s="432" t="s">
        <v>4</v>
      </c>
      <c r="O129" s="432" t="s">
        <v>5</v>
      </c>
      <c r="P129" s="432" t="s">
        <v>6</v>
      </c>
      <c r="Q129" s="448" t="s">
        <v>270</v>
      </c>
    </row>
    <row r="130" spans="3:16" ht="18" thickBot="1" thickTop="1">
      <c r="C130" s="84"/>
      <c r="D130" s="84"/>
      <c r="E130" s="84"/>
      <c r="F130" s="502"/>
      <c r="L130" s="455"/>
      <c r="M130" s="455"/>
      <c r="N130" s="455"/>
      <c r="O130" s="455"/>
      <c r="P130" s="455"/>
    </row>
    <row r="131" spans="1:17" ht="18" customHeight="1" thickTop="1">
      <c r="A131" s="307"/>
      <c r="B131" s="308" t="s">
        <v>163</v>
      </c>
      <c r="C131" s="282"/>
      <c r="D131" s="85"/>
      <c r="E131" s="85"/>
      <c r="F131" s="278"/>
      <c r="G131" s="48"/>
      <c r="H131" s="396"/>
      <c r="I131" s="396"/>
      <c r="J131" s="396"/>
      <c r="K131" s="505"/>
      <c r="L131" s="457"/>
      <c r="M131" s="458"/>
      <c r="N131" s="458"/>
      <c r="O131" s="458"/>
      <c r="P131" s="459"/>
      <c r="Q131" s="454"/>
    </row>
    <row r="132" spans="1:17" ht="18">
      <c r="A132" s="281">
        <v>1</v>
      </c>
      <c r="B132" s="309" t="s">
        <v>164</v>
      </c>
      <c r="C132" s="291">
        <v>4865151</v>
      </c>
      <c r="D132" s="104" t="s">
        <v>12</v>
      </c>
      <c r="E132" s="87" t="s">
        <v>305</v>
      </c>
      <c r="F132" s="279">
        <v>-500</v>
      </c>
      <c r="G132" s="295">
        <v>21924</v>
      </c>
      <c r="H132" s="296">
        <v>21924</v>
      </c>
      <c r="I132" s="250">
        <f>G132-H132</f>
        <v>0</v>
      </c>
      <c r="J132" s="250">
        <f>$F132*I132</f>
        <v>0</v>
      </c>
      <c r="K132" s="250">
        <f>J132/1000000</f>
        <v>0</v>
      </c>
      <c r="L132" s="295">
        <v>5193</v>
      </c>
      <c r="M132" s="296">
        <v>5226</v>
      </c>
      <c r="N132" s="250">
        <f>L132-M132</f>
        <v>-33</v>
      </c>
      <c r="O132" s="250">
        <f>$F132*N132</f>
        <v>16500</v>
      </c>
      <c r="P132" s="250">
        <f>O132/1000000</f>
        <v>0.0165</v>
      </c>
      <c r="Q132" s="403"/>
    </row>
    <row r="133" spans="1:17" ht="18" customHeight="1">
      <c r="A133" s="281"/>
      <c r="B133" s="310" t="s">
        <v>39</v>
      </c>
      <c r="C133" s="291"/>
      <c r="D133" s="104"/>
      <c r="E133" s="104"/>
      <c r="F133" s="279"/>
      <c r="G133" s="295"/>
      <c r="H133" s="296"/>
      <c r="I133" s="250"/>
      <c r="J133" s="250"/>
      <c r="K133" s="250"/>
      <c r="L133" s="295"/>
      <c r="M133" s="296"/>
      <c r="N133" s="250"/>
      <c r="O133" s="250"/>
      <c r="P133" s="250"/>
      <c r="Q133" s="400"/>
    </row>
    <row r="134" spans="1:17" ht="18" customHeight="1">
      <c r="A134" s="281"/>
      <c r="B134" s="310" t="s">
        <v>110</v>
      </c>
      <c r="C134" s="291"/>
      <c r="D134" s="104"/>
      <c r="E134" s="104"/>
      <c r="F134" s="279"/>
      <c r="G134" s="295"/>
      <c r="H134" s="296"/>
      <c r="I134" s="250"/>
      <c r="J134" s="250"/>
      <c r="K134" s="250"/>
      <c r="L134" s="295"/>
      <c r="M134" s="296"/>
      <c r="N134" s="250"/>
      <c r="O134" s="250"/>
      <c r="P134" s="250"/>
      <c r="Q134" s="400"/>
    </row>
    <row r="135" spans="1:17" ht="18" customHeight="1">
      <c r="A135" s="281">
        <v>2</v>
      </c>
      <c r="B135" s="309" t="s">
        <v>111</v>
      </c>
      <c r="C135" s="291">
        <v>4865137</v>
      </c>
      <c r="D135" s="104" t="s">
        <v>12</v>
      </c>
      <c r="E135" s="87" t="s">
        <v>305</v>
      </c>
      <c r="F135" s="279">
        <v>-1000</v>
      </c>
      <c r="G135" s="295">
        <v>0</v>
      </c>
      <c r="H135" s="296">
        <v>0</v>
      </c>
      <c r="I135" s="250">
        <f>G135-H135</f>
        <v>0</v>
      </c>
      <c r="J135" s="250">
        <f>$F135*I135</f>
        <v>0</v>
      </c>
      <c r="K135" s="250">
        <f>J135/1000000</f>
        <v>0</v>
      </c>
      <c r="L135" s="295">
        <v>0</v>
      </c>
      <c r="M135" s="296">
        <v>0</v>
      </c>
      <c r="N135" s="250">
        <f>L135-M135</f>
        <v>0</v>
      </c>
      <c r="O135" s="250">
        <f>$F135*N135</f>
        <v>0</v>
      </c>
      <c r="P135" s="250">
        <f>O135/1000000</f>
        <v>0</v>
      </c>
      <c r="Q135" s="400"/>
    </row>
    <row r="136" spans="1:17" ht="18" customHeight="1">
      <c r="A136" s="281">
        <v>3</v>
      </c>
      <c r="B136" s="280" t="s">
        <v>112</v>
      </c>
      <c r="C136" s="291">
        <v>4864828</v>
      </c>
      <c r="D136" s="77" t="s">
        <v>12</v>
      </c>
      <c r="E136" s="87" t="s">
        <v>305</v>
      </c>
      <c r="F136" s="279">
        <v>-133.33</v>
      </c>
      <c r="G136" s="295">
        <v>992418</v>
      </c>
      <c r="H136" s="296">
        <v>992418</v>
      </c>
      <c r="I136" s="250">
        <f>G136-H136</f>
        <v>0</v>
      </c>
      <c r="J136" s="250">
        <f>$F136*I136</f>
        <v>0</v>
      </c>
      <c r="K136" s="250">
        <f>J136/1000000</f>
        <v>0</v>
      </c>
      <c r="L136" s="295">
        <v>7840</v>
      </c>
      <c r="M136" s="296">
        <v>8385</v>
      </c>
      <c r="N136" s="250">
        <f>L136-M136</f>
        <v>-545</v>
      </c>
      <c r="O136" s="250">
        <f>$F136*N136</f>
        <v>72664.85</v>
      </c>
      <c r="P136" s="250">
        <f>O136/1000000</f>
        <v>0.07266485</v>
      </c>
      <c r="Q136" s="400"/>
    </row>
    <row r="137" spans="1:17" ht="18" customHeight="1">
      <c r="A137" s="281">
        <v>4</v>
      </c>
      <c r="B137" s="309" t="s">
        <v>165</v>
      </c>
      <c r="C137" s="291">
        <v>4865164</v>
      </c>
      <c r="D137" s="104" t="s">
        <v>12</v>
      </c>
      <c r="E137" s="87" t="s">
        <v>305</v>
      </c>
      <c r="F137" s="279">
        <v>-666.667</v>
      </c>
      <c r="G137" s="295">
        <v>999820</v>
      </c>
      <c r="H137" s="296">
        <v>999821</v>
      </c>
      <c r="I137" s="250">
        <f>G137-H137</f>
        <v>-1</v>
      </c>
      <c r="J137" s="250">
        <f>$F137*I137</f>
        <v>666.667</v>
      </c>
      <c r="K137" s="250">
        <f>J137/1000000</f>
        <v>0.000666667</v>
      </c>
      <c r="L137" s="295">
        <v>445</v>
      </c>
      <c r="M137" s="296">
        <v>493</v>
      </c>
      <c r="N137" s="250">
        <f>L137-M137</f>
        <v>-48</v>
      </c>
      <c r="O137" s="250">
        <f>$F137*N137</f>
        <v>32000.016000000003</v>
      </c>
      <c r="P137" s="250">
        <f>O137/1000000</f>
        <v>0.032000016000000006</v>
      </c>
      <c r="Q137" s="400"/>
    </row>
    <row r="138" spans="1:17" ht="18" customHeight="1">
      <c r="A138" s="281">
        <v>5</v>
      </c>
      <c r="B138" s="309" t="s">
        <v>166</v>
      </c>
      <c r="C138" s="291">
        <v>4864845</v>
      </c>
      <c r="D138" s="104" t="s">
        <v>12</v>
      </c>
      <c r="E138" s="87" t="s">
        <v>305</v>
      </c>
      <c r="F138" s="279">
        <v>-1000</v>
      </c>
      <c r="G138" s="295">
        <v>1134</v>
      </c>
      <c r="H138" s="296">
        <v>1134</v>
      </c>
      <c r="I138" s="250">
        <f>G138-H138</f>
        <v>0</v>
      </c>
      <c r="J138" s="250">
        <f>$F138*I138</f>
        <v>0</v>
      </c>
      <c r="K138" s="250">
        <f>J138/1000000</f>
        <v>0</v>
      </c>
      <c r="L138" s="295">
        <v>232</v>
      </c>
      <c r="M138" s="296">
        <v>273</v>
      </c>
      <c r="N138" s="250">
        <f>L138-M138</f>
        <v>-41</v>
      </c>
      <c r="O138" s="250">
        <f>$F138*N138</f>
        <v>41000</v>
      </c>
      <c r="P138" s="250">
        <f>O138/1000000</f>
        <v>0.041</v>
      </c>
      <c r="Q138" s="400"/>
    </row>
    <row r="139" spans="1:17" ht="18" customHeight="1">
      <c r="A139" s="281"/>
      <c r="B139" s="311" t="s">
        <v>167</v>
      </c>
      <c r="C139" s="291"/>
      <c r="D139" s="77"/>
      <c r="E139" s="77"/>
      <c r="F139" s="279"/>
      <c r="G139" s="295"/>
      <c r="H139" s="296"/>
      <c r="I139" s="250"/>
      <c r="J139" s="250"/>
      <c r="K139" s="250"/>
      <c r="L139" s="295"/>
      <c r="M139" s="296"/>
      <c r="N139" s="250"/>
      <c r="O139" s="250"/>
      <c r="P139" s="250"/>
      <c r="Q139" s="400"/>
    </row>
    <row r="140" spans="1:17" ht="18" customHeight="1">
      <c r="A140" s="281"/>
      <c r="B140" s="311" t="s">
        <v>102</v>
      </c>
      <c r="C140" s="291"/>
      <c r="D140" s="77"/>
      <c r="E140" s="77"/>
      <c r="F140" s="279"/>
      <c r="G140" s="295"/>
      <c r="H140" s="296"/>
      <c r="I140" s="250"/>
      <c r="J140" s="250"/>
      <c r="K140" s="250"/>
      <c r="L140" s="295"/>
      <c r="M140" s="296"/>
      <c r="N140" s="250"/>
      <c r="O140" s="250"/>
      <c r="P140" s="250"/>
      <c r="Q140" s="400"/>
    </row>
    <row r="141" spans="1:17" s="421" customFormat="1" ht="18">
      <c r="A141" s="406">
        <v>6</v>
      </c>
      <c r="B141" s="407" t="s">
        <v>357</v>
      </c>
      <c r="C141" s="408">
        <v>4864955</v>
      </c>
      <c r="D141" s="139" t="s">
        <v>12</v>
      </c>
      <c r="E141" s="140" t="s">
        <v>305</v>
      </c>
      <c r="F141" s="409">
        <v>-1000</v>
      </c>
      <c r="G141" s="295">
        <v>989966</v>
      </c>
      <c r="H141" s="296">
        <v>990059</v>
      </c>
      <c r="I141" s="386">
        <f>G141-H141</f>
        <v>-93</v>
      </c>
      <c r="J141" s="386">
        <f>$F141*I141</f>
        <v>93000</v>
      </c>
      <c r="K141" s="386">
        <f>J141/1000000</f>
        <v>0.093</v>
      </c>
      <c r="L141" s="295">
        <v>2543</v>
      </c>
      <c r="M141" s="296">
        <v>2543</v>
      </c>
      <c r="N141" s="386">
        <f>L141-M141</f>
        <v>0</v>
      </c>
      <c r="O141" s="386">
        <f>$F141*N141</f>
        <v>0</v>
      </c>
      <c r="P141" s="386">
        <f>O141/1000000</f>
        <v>0</v>
      </c>
      <c r="Q141" s="593"/>
    </row>
    <row r="142" spans="1:17" ht="18">
      <c r="A142" s="281">
        <v>7</v>
      </c>
      <c r="B142" s="309" t="s">
        <v>168</v>
      </c>
      <c r="C142" s="291">
        <v>4864820</v>
      </c>
      <c r="D142" s="104" t="s">
        <v>12</v>
      </c>
      <c r="E142" s="87" t="s">
        <v>305</v>
      </c>
      <c r="F142" s="279">
        <v>-160</v>
      </c>
      <c r="G142" s="295">
        <v>2861</v>
      </c>
      <c r="H142" s="296">
        <v>2861</v>
      </c>
      <c r="I142" s="250">
        <f>G142-H142</f>
        <v>0</v>
      </c>
      <c r="J142" s="250">
        <f>$F142*I142</f>
        <v>0</v>
      </c>
      <c r="K142" s="250">
        <f>J142/1000000</f>
        <v>0</v>
      </c>
      <c r="L142" s="295">
        <v>38378</v>
      </c>
      <c r="M142" s="296">
        <v>38602</v>
      </c>
      <c r="N142" s="250">
        <f>L142-M142</f>
        <v>-224</v>
      </c>
      <c r="O142" s="250">
        <f>$F142*N142</f>
        <v>35840</v>
      </c>
      <c r="P142" s="250">
        <f>O142/1000000</f>
        <v>0.03584</v>
      </c>
      <c r="Q142" s="594"/>
    </row>
    <row r="143" spans="1:17" ht="18" customHeight="1">
      <c r="A143" s="281">
        <v>8</v>
      </c>
      <c r="B143" s="309" t="s">
        <v>169</v>
      </c>
      <c r="C143" s="291">
        <v>4864811</v>
      </c>
      <c r="D143" s="104" t="s">
        <v>12</v>
      </c>
      <c r="E143" s="87" t="s">
        <v>305</v>
      </c>
      <c r="F143" s="279">
        <v>-200</v>
      </c>
      <c r="G143" s="295">
        <v>3855</v>
      </c>
      <c r="H143" s="296">
        <v>3855</v>
      </c>
      <c r="I143" s="250">
        <f>G143-H143</f>
        <v>0</v>
      </c>
      <c r="J143" s="250">
        <f>$F143*I143</f>
        <v>0</v>
      </c>
      <c r="K143" s="250">
        <f>J143/1000000</f>
        <v>0</v>
      </c>
      <c r="L143" s="295">
        <v>18797</v>
      </c>
      <c r="M143" s="296">
        <v>18745</v>
      </c>
      <c r="N143" s="250">
        <f>L143-M143</f>
        <v>52</v>
      </c>
      <c r="O143" s="250">
        <f>$F143*N143</f>
        <v>-10400</v>
      </c>
      <c r="P143" s="250">
        <f>O143/1000000</f>
        <v>-0.0104</v>
      </c>
      <c r="Q143" s="400"/>
    </row>
    <row r="144" spans="1:17" ht="18" customHeight="1">
      <c r="A144" s="281">
        <v>9</v>
      </c>
      <c r="B144" s="309" t="s">
        <v>366</v>
      </c>
      <c r="C144" s="291">
        <v>4864961</v>
      </c>
      <c r="D144" s="104" t="s">
        <v>12</v>
      </c>
      <c r="E144" s="87" t="s">
        <v>305</v>
      </c>
      <c r="F144" s="279">
        <v>-1000</v>
      </c>
      <c r="G144" s="295">
        <v>968845</v>
      </c>
      <c r="H144" s="296">
        <v>969008</v>
      </c>
      <c r="I144" s="250">
        <f>G144-H144</f>
        <v>-163</v>
      </c>
      <c r="J144" s="250">
        <f>$F144*I144</f>
        <v>163000</v>
      </c>
      <c r="K144" s="250">
        <f>J144/1000000</f>
        <v>0.163</v>
      </c>
      <c r="L144" s="295">
        <v>999379</v>
      </c>
      <c r="M144" s="296">
        <v>999380</v>
      </c>
      <c r="N144" s="250">
        <f>L144-M144</f>
        <v>-1</v>
      </c>
      <c r="O144" s="250">
        <f>$F144*N144</f>
        <v>1000</v>
      </c>
      <c r="P144" s="250">
        <f>O144/1000000</f>
        <v>0.001</v>
      </c>
      <c r="Q144" s="388"/>
    </row>
    <row r="145" spans="1:17" ht="18" customHeight="1">
      <c r="A145" s="281"/>
      <c r="B145" s="310" t="s">
        <v>102</v>
      </c>
      <c r="C145" s="291"/>
      <c r="D145" s="104"/>
      <c r="E145" s="104"/>
      <c r="F145" s="279"/>
      <c r="G145" s="295"/>
      <c r="H145" s="296"/>
      <c r="I145" s="250"/>
      <c r="J145" s="250"/>
      <c r="K145" s="250"/>
      <c r="L145" s="295"/>
      <c r="M145" s="296"/>
      <c r="N145" s="250"/>
      <c r="O145" s="250"/>
      <c r="P145" s="250"/>
      <c r="Q145" s="400"/>
    </row>
    <row r="146" spans="1:17" ht="18" customHeight="1">
      <c r="A146" s="281">
        <v>10</v>
      </c>
      <c r="B146" s="309" t="s">
        <v>170</v>
      </c>
      <c r="C146" s="291">
        <v>4902580</v>
      </c>
      <c r="D146" s="104" t="s">
        <v>12</v>
      </c>
      <c r="E146" s="87" t="s">
        <v>305</v>
      </c>
      <c r="F146" s="279">
        <v>-100</v>
      </c>
      <c r="G146" s="295">
        <v>732</v>
      </c>
      <c r="H146" s="296">
        <v>732</v>
      </c>
      <c r="I146" s="250">
        <f>G146-H146</f>
        <v>0</v>
      </c>
      <c r="J146" s="250">
        <f>$F146*I146</f>
        <v>0</v>
      </c>
      <c r="K146" s="250">
        <f>J146/1000000</f>
        <v>0</v>
      </c>
      <c r="L146" s="295">
        <v>1749</v>
      </c>
      <c r="M146" s="296">
        <v>1719</v>
      </c>
      <c r="N146" s="250">
        <f>L146-M146</f>
        <v>30</v>
      </c>
      <c r="O146" s="250">
        <f>$F146*N146</f>
        <v>-3000</v>
      </c>
      <c r="P146" s="250">
        <f>O146/1000000</f>
        <v>-0.003</v>
      </c>
      <c r="Q146" s="400"/>
    </row>
    <row r="147" spans="1:17" ht="18" customHeight="1">
      <c r="A147" s="281">
        <v>11</v>
      </c>
      <c r="B147" s="309" t="s">
        <v>171</v>
      </c>
      <c r="C147" s="291">
        <v>4902544</v>
      </c>
      <c r="D147" s="104" t="s">
        <v>12</v>
      </c>
      <c r="E147" s="87" t="s">
        <v>305</v>
      </c>
      <c r="F147" s="279">
        <v>-100</v>
      </c>
      <c r="G147" s="295">
        <v>4956</v>
      </c>
      <c r="H147" s="296">
        <v>4956</v>
      </c>
      <c r="I147" s="250">
        <f>G147-H147</f>
        <v>0</v>
      </c>
      <c r="J147" s="250">
        <f>$F147*I147</f>
        <v>0</v>
      </c>
      <c r="K147" s="250">
        <f>J147/1000000</f>
        <v>0</v>
      </c>
      <c r="L147" s="295">
        <v>5081</v>
      </c>
      <c r="M147" s="296">
        <v>5125</v>
      </c>
      <c r="N147" s="250">
        <f>L147-M147</f>
        <v>-44</v>
      </c>
      <c r="O147" s="250">
        <f>$F147*N147</f>
        <v>4400</v>
      </c>
      <c r="P147" s="250">
        <f>O147/1000000</f>
        <v>0.0044</v>
      </c>
      <c r="Q147" s="400"/>
    </row>
    <row r="148" spans="1:17" ht="18">
      <c r="A148" s="406">
        <v>12</v>
      </c>
      <c r="B148" s="407" t="s">
        <v>172</v>
      </c>
      <c r="C148" s="408">
        <v>5269199</v>
      </c>
      <c r="D148" s="139" t="s">
        <v>12</v>
      </c>
      <c r="E148" s="140" t="s">
        <v>305</v>
      </c>
      <c r="F148" s="409">
        <v>-100</v>
      </c>
      <c r="G148" s="295">
        <v>1213</v>
      </c>
      <c r="H148" s="296">
        <v>1213</v>
      </c>
      <c r="I148" s="386">
        <f>G148-H148</f>
        <v>0</v>
      </c>
      <c r="J148" s="386">
        <f>$F148*I148</f>
        <v>0</v>
      </c>
      <c r="K148" s="386">
        <f>J148/1000000</f>
        <v>0</v>
      </c>
      <c r="L148" s="295">
        <v>70842</v>
      </c>
      <c r="M148" s="296">
        <v>70842</v>
      </c>
      <c r="N148" s="386">
        <f>L148-M148</f>
        <v>0</v>
      </c>
      <c r="O148" s="386">
        <f>$F148*N148</f>
        <v>0</v>
      </c>
      <c r="P148" s="386">
        <f>O148/1000000</f>
        <v>0</v>
      </c>
      <c r="Q148" s="403"/>
    </row>
    <row r="149" spans="1:17" ht="18" customHeight="1">
      <c r="A149" s="281"/>
      <c r="B149" s="311" t="s">
        <v>167</v>
      </c>
      <c r="C149" s="291"/>
      <c r="D149" s="77"/>
      <c r="E149" s="77"/>
      <c r="F149" s="275"/>
      <c r="G149" s="295"/>
      <c r="H149" s="296"/>
      <c r="I149" s="250"/>
      <c r="J149" s="250"/>
      <c r="K149" s="250"/>
      <c r="L149" s="295"/>
      <c r="M149" s="296"/>
      <c r="N149" s="250"/>
      <c r="O149" s="250"/>
      <c r="P149" s="250"/>
      <c r="Q149" s="400"/>
    </row>
    <row r="150" spans="1:17" ht="18" customHeight="1">
      <c r="A150" s="281"/>
      <c r="B150" s="310" t="s">
        <v>173</v>
      </c>
      <c r="C150" s="291"/>
      <c r="D150" s="104"/>
      <c r="E150" s="104"/>
      <c r="F150" s="275"/>
      <c r="G150" s="295"/>
      <c r="H150" s="296"/>
      <c r="I150" s="250"/>
      <c r="J150" s="250"/>
      <c r="K150" s="250"/>
      <c r="L150" s="295"/>
      <c r="M150" s="296"/>
      <c r="N150" s="250"/>
      <c r="O150" s="250"/>
      <c r="P150" s="250"/>
      <c r="Q150" s="400"/>
    </row>
    <row r="151" spans="1:17" ht="18" customHeight="1">
      <c r="A151" s="281">
        <v>13</v>
      </c>
      <c r="B151" s="309" t="s">
        <v>356</v>
      </c>
      <c r="C151" s="291">
        <v>4865103</v>
      </c>
      <c r="D151" s="104" t="s">
        <v>12</v>
      </c>
      <c r="E151" s="87" t="s">
        <v>305</v>
      </c>
      <c r="F151" s="279">
        <v>833.33</v>
      </c>
      <c r="G151" s="295">
        <v>0</v>
      </c>
      <c r="H151" s="296">
        <v>0</v>
      </c>
      <c r="I151" s="250">
        <f>G151-H151</f>
        <v>0</v>
      </c>
      <c r="J151" s="250">
        <f>$F151*I151</f>
        <v>0</v>
      </c>
      <c r="K151" s="250">
        <f>J151/1000000</f>
        <v>0</v>
      </c>
      <c r="L151" s="295">
        <v>0</v>
      </c>
      <c r="M151" s="296">
        <v>0</v>
      </c>
      <c r="N151" s="250">
        <f>L151-M151</f>
        <v>0</v>
      </c>
      <c r="O151" s="250">
        <f>$F151*N151</f>
        <v>0</v>
      </c>
      <c r="P151" s="250">
        <f>O151/1000000</f>
        <v>0</v>
      </c>
      <c r="Q151" s="410"/>
    </row>
    <row r="152" spans="1:17" ht="18" customHeight="1">
      <c r="A152" s="281">
        <v>14</v>
      </c>
      <c r="B152" s="309" t="s">
        <v>359</v>
      </c>
      <c r="C152" s="291">
        <v>4865114</v>
      </c>
      <c r="D152" s="104" t="s">
        <v>12</v>
      </c>
      <c r="E152" s="87" t="s">
        <v>305</v>
      </c>
      <c r="F152" s="279">
        <v>833.33</v>
      </c>
      <c r="G152" s="295">
        <v>0</v>
      </c>
      <c r="H152" s="296">
        <v>0</v>
      </c>
      <c r="I152" s="401">
        <f>G152-H152</f>
        <v>0</v>
      </c>
      <c r="J152" s="401">
        <f>$F152*I152</f>
        <v>0</v>
      </c>
      <c r="K152" s="401">
        <f>J152/1000000</f>
        <v>0</v>
      </c>
      <c r="L152" s="295">
        <v>999871</v>
      </c>
      <c r="M152" s="296">
        <v>999871</v>
      </c>
      <c r="N152" s="244">
        <f>L152-M152</f>
        <v>0</v>
      </c>
      <c r="O152" s="244">
        <f>$F152*N152</f>
        <v>0</v>
      </c>
      <c r="P152" s="244">
        <f>O152/1000000</f>
        <v>0</v>
      </c>
      <c r="Q152" s="405"/>
    </row>
    <row r="153" spans="1:17" ht="18" customHeight="1">
      <c r="A153" s="281">
        <v>15</v>
      </c>
      <c r="B153" s="309" t="s">
        <v>110</v>
      </c>
      <c r="C153" s="291">
        <v>4902508</v>
      </c>
      <c r="D153" s="104" t="s">
        <v>12</v>
      </c>
      <c r="E153" s="87" t="s">
        <v>305</v>
      </c>
      <c r="F153" s="279">
        <v>833.33</v>
      </c>
      <c r="G153" s="295">
        <v>193</v>
      </c>
      <c r="H153" s="296">
        <v>192</v>
      </c>
      <c r="I153" s="250">
        <f>G153-H153</f>
        <v>1</v>
      </c>
      <c r="J153" s="250">
        <f>$F153*I153</f>
        <v>833.33</v>
      </c>
      <c r="K153" s="250">
        <f>J153/1000000</f>
        <v>0.0008333300000000001</v>
      </c>
      <c r="L153" s="295">
        <v>1404</v>
      </c>
      <c r="M153" s="296">
        <v>1215</v>
      </c>
      <c r="N153" s="250">
        <f>L153-M153</f>
        <v>189</v>
      </c>
      <c r="O153" s="250">
        <f>$F153*N153</f>
        <v>157499.37</v>
      </c>
      <c r="P153" s="250">
        <f>O153/1000000</f>
        <v>0.15749937</v>
      </c>
      <c r="Q153" s="400"/>
    </row>
    <row r="154" spans="1:17" ht="18" customHeight="1">
      <c r="A154" s="281"/>
      <c r="B154" s="310" t="s">
        <v>174</v>
      </c>
      <c r="C154" s="291"/>
      <c r="D154" s="104"/>
      <c r="E154" s="104"/>
      <c r="F154" s="279"/>
      <c r="G154" s="295"/>
      <c r="H154" s="296"/>
      <c r="I154" s="250"/>
      <c r="J154" s="250"/>
      <c r="K154" s="250"/>
      <c r="L154" s="295"/>
      <c r="M154" s="296"/>
      <c r="N154" s="250"/>
      <c r="O154" s="250"/>
      <c r="P154" s="250"/>
      <c r="Q154" s="400"/>
    </row>
    <row r="155" spans="1:17" ht="18" customHeight="1">
      <c r="A155" s="281">
        <v>16</v>
      </c>
      <c r="B155" s="309" t="s">
        <v>440</v>
      </c>
      <c r="C155" s="291">
        <v>4864850</v>
      </c>
      <c r="D155" s="104" t="s">
        <v>12</v>
      </c>
      <c r="E155" s="87" t="s">
        <v>305</v>
      </c>
      <c r="F155" s="279">
        <v>-625</v>
      </c>
      <c r="G155" s="295">
        <v>455</v>
      </c>
      <c r="H155" s="296">
        <v>455</v>
      </c>
      <c r="I155" s="250">
        <f>G155-H155</f>
        <v>0</v>
      </c>
      <c r="J155" s="250">
        <f>$F155*I155</f>
        <v>0</v>
      </c>
      <c r="K155" s="250">
        <f>J155/1000000</f>
        <v>0</v>
      </c>
      <c r="L155" s="295">
        <v>2627</v>
      </c>
      <c r="M155" s="296">
        <v>2627</v>
      </c>
      <c r="N155" s="250">
        <f>L155-M155</f>
        <v>0</v>
      </c>
      <c r="O155" s="250">
        <f>$F155*N155</f>
        <v>0</v>
      </c>
      <c r="P155" s="250">
        <f>O155/1000000</f>
        <v>0</v>
      </c>
      <c r="Q155" s="400"/>
    </row>
    <row r="156" spans="1:17" ht="18" customHeight="1">
      <c r="A156" s="281"/>
      <c r="B156" s="311" t="s">
        <v>46</v>
      </c>
      <c r="C156" s="279"/>
      <c r="D156" s="77"/>
      <c r="E156" s="77"/>
      <c r="F156" s="279"/>
      <c r="G156" s="295"/>
      <c r="H156" s="296"/>
      <c r="I156" s="250"/>
      <c r="J156" s="250"/>
      <c r="K156" s="250"/>
      <c r="L156" s="295"/>
      <c r="M156" s="296"/>
      <c r="N156" s="250"/>
      <c r="O156" s="250"/>
      <c r="P156" s="250"/>
      <c r="Q156" s="400"/>
    </row>
    <row r="157" spans="1:17" ht="18" customHeight="1">
      <c r="A157" s="281"/>
      <c r="B157" s="311" t="s">
        <v>47</v>
      </c>
      <c r="C157" s="279"/>
      <c r="D157" s="77"/>
      <c r="E157" s="77"/>
      <c r="F157" s="279"/>
      <c r="G157" s="295"/>
      <c r="H157" s="296"/>
      <c r="I157" s="250"/>
      <c r="J157" s="250"/>
      <c r="K157" s="250"/>
      <c r="L157" s="295"/>
      <c r="M157" s="296"/>
      <c r="N157" s="250"/>
      <c r="O157" s="250"/>
      <c r="P157" s="250"/>
      <c r="Q157" s="400"/>
    </row>
    <row r="158" spans="1:17" ht="18" customHeight="1">
      <c r="A158" s="281"/>
      <c r="B158" s="311" t="s">
        <v>48</v>
      </c>
      <c r="C158" s="279"/>
      <c r="D158" s="77"/>
      <c r="E158" s="77"/>
      <c r="F158" s="279"/>
      <c r="G158" s="295"/>
      <c r="H158" s="296"/>
      <c r="I158" s="250"/>
      <c r="J158" s="250"/>
      <c r="K158" s="250"/>
      <c r="L158" s="295"/>
      <c r="M158" s="296"/>
      <c r="N158" s="250"/>
      <c r="O158" s="250"/>
      <c r="P158" s="250"/>
      <c r="Q158" s="400"/>
    </row>
    <row r="159" spans="1:17" ht="17.25" customHeight="1">
      <c r="A159" s="281">
        <v>17</v>
      </c>
      <c r="B159" s="309" t="s">
        <v>49</v>
      </c>
      <c r="C159" s="291">
        <v>4902572</v>
      </c>
      <c r="D159" s="104" t="s">
        <v>12</v>
      </c>
      <c r="E159" s="87" t="s">
        <v>305</v>
      </c>
      <c r="F159" s="279">
        <v>-100</v>
      </c>
      <c r="G159" s="295">
        <v>999998</v>
      </c>
      <c r="H159" s="296">
        <v>999998</v>
      </c>
      <c r="I159" s="250">
        <f>G159-H159</f>
        <v>0</v>
      </c>
      <c r="J159" s="250">
        <f>$F159*I159</f>
        <v>0</v>
      </c>
      <c r="K159" s="250">
        <f>J159/1000000</f>
        <v>0</v>
      </c>
      <c r="L159" s="295">
        <v>999836</v>
      </c>
      <c r="M159" s="296">
        <v>999850</v>
      </c>
      <c r="N159" s="250">
        <f>L159-M159</f>
        <v>-14</v>
      </c>
      <c r="O159" s="250">
        <f>$F159*N159</f>
        <v>1400</v>
      </c>
      <c r="P159" s="250">
        <f>O159/1000000</f>
        <v>0.0014</v>
      </c>
      <c r="Q159" s="665"/>
    </row>
    <row r="160" spans="1:17" ht="18" customHeight="1">
      <c r="A160" s="281">
        <v>18</v>
      </c>
      <c r="B160" s="309" t="s">
        <v>50</v>
      </c>
      <c r="C160" s="291">
        <v>4902541</v>
      </c>
      <c r="D160" s="104" t="s">
        <v>12</v>
      </c>
      <c r="E160" s="87" t="s">
        <v>305</v>
      </c>
      <c r="F160" s="279">
        <v>-100</v>
      </c>
      <c r="G160" s="295">
        <v>999482</v>
      </c>
      <c r="H160" s="296">
        <v>999482</v>
      </c>
      <c r="I160" s="250">
        <f>G160-H160</f>
        <v>0</v>
      </c>
      <c r="J160" s="250">
        <f>$F160*I160</f>
        <v>0</v>
      </c>
      <c r="K160" s="250">
        <f>J160/1000000</f>
        <v>0</v>
      </c>
      <c r="L160" s="295">
        <v>999486</v>
      </c>
      <c r="M160" s="296">
        <v>999486</v>
      </c>
      <c r="N160" s="250">
        <f>L160-M160</f>
        <v>0</v>
      </c>
      <c r="O160" s="250">
        <f>$F160*N160</f>
        <v>0</v>
      </c>
      <c r="P160" s="250">
        <f>O160/1000000</f>
        <v>0</v>
      </c>
      <c r="Q160" s="400"/>
    </row>
    <row r="161" spans="1:17" ht="18" customHeight="1">
      <c r="A161" s="281">
        <v>19</v>
      </c>
      <c r="B161" s="309" t="s">
        <v>51</v>
      </c>
      <c r="C161" s="291">
        <v>4902539</v>
      </c>
      <c r="D161" s="104" t="s">
        <v>12</v>
      </c>
      <c r="E161" s="87" t="s">
        <v>305</v>
      </c>
      <c r="F161" s="279">
        <v>-100</v>
      </c>
      <c r="G161" s="295">
        <v>3190</v>
      </c>
      <c r="H161" s="296">
        <v>3162</v>
      </c>
      <c r="I161" s="250">
        <f>G161-H161</f>
        <v>28</v>
      </c>
      <c r="J161" s="250">
        <f>$F161*I161</f>
        <v>-2800</v>
      </c>
      <c r="K161" s="250">
        <f>J161/1000000</f>
        <v>-0.0028</v>
      </c>
      <c r="L161" s="295">
        <v>36373</v>
      </c>
      <c r="M161" s="296">
        <v>36124</v>
      </c>
      <c r="N161" s="250">
        <f>L161-M161</f>
        <v>249</v>
      </c>
      <c r="O161" s="250">
        <f>$F161*N161</f>
        <v>-24900</v>
      </c>
      <c r="P161" s="250">
        <f>O161/1000000</f>
        <v>-0.0249</v>
      </c>
      <c r="Q161" s="400"/>
    </row>
    <row r="162" spans="1:17" ht="18" customHeight="1">
      <c r="A162" s="281"/>
      <c r="B162" s="310" t="s">
        <v>52</v>
      </c>
      <c r="C162" s="291"/>
      <c r="D162" s="104"/>
      <c r="E162" s="104"/>
      <c r="F162" s="279"/>
      <c r="G162" s="295"/>
      <c r="H162" s="296"/>
      <c r="I162" s="250"/>
      <c r="J162" s="250"/>
      <c r="K162" s="250"/>
      <c r="L162" s="295"/>
      <c r="M162" s="296"/>
      <c r="N162" s="250"/>
      <c r="O162" s="250"/>
      <c r="P162" s="250"/>
      <c r="Q162" s="400"/>
    </row>
    <row r="163" spans="1:17" ht="18" customHeight="1">
      <c r="A163" s="281">
        <v>20</v>
      </c>
      <c r="B163" s="309" t="s">
        <v>53</v>
      </c>
      <c r="C163" s="291">
        <v>4902591</v>
      </c>
      <c r="D163" s="104" t="s">
        <v>12</v>
      </c>
      <c r="E163" s="87" t="s">
        <v>305</v>
      </c>
      <c r="F163" s="279">
        <v>-1333</v>
      </c>
      <c r="G163" s="295">
        <v>745</v>
      </c>
      <c r="H163" s="296">
        <v>747</v>
      </c>
      <c r="I163" s="250">
        <f aca="true" t="shared" si="30" ref="I163:I168">G163-H163</f>
        <v>-2</v>
      </c>
      <c r="J163" s="250">
        <f aca="true" t="shared" si="31" ref="J163:J168">$F163*I163</f>
        <v>2666</v>
      </c>
      <c r="K163" s="250">
        <f aca="true" t="shared" si="32" ref="K163:K168">J163/1000000</f>
        <v>0.002666</v>
      </c>
      <c r="L163" s="295">
        <v>624</v>
      </c>
      <c r="M163" s="296">
        <v>626</v>
      </c>
      <c r="N163" s="250">
        <f aca="true" t="shared" si="33" ref="N163:N168">L163-M163</f>
        <v>-2</v>
      </c>
      <c r="O163" s="250">
        <f aca="true" t="shared" si="34" ref="O163:O168">$F163*N163</f>
        <v>2666</v>
      </c>
      <c r="P163" s="250">
        <f aca="true" t="shared" si="35" ref="P163:P168">O163/1000000</f>
        <v>0.002666</v>
      </c>
      <c r="Q163" s="400"/>
    </row>
    <row r="164" spans="1:17" ht="18" customHeight="1">
      <c r="A164" s="281">
        <v>21</v>
      </c>
      <c r="B164" s="309" t="s">
        <v>54</v>
      </c>
      <c r="C164" s="291">
        <v>4902528</v>
      </c>
      <c r="D164" s="104" t="s">
        <v>12</v>
      </c>
      <c r="E164" s="87" t="s">
        <v>305</v>
      </c>
      <c r="F164" s="279">
        <v>-100</v>
      </c>
      <c r="G164" s="295">
        <v>94</v>
      </c>
      <c r="H164" s="296">
        <v>21</v>
      </c>
      <c r="I164" s="250">
        <f>G164-H164</f>
        <v>73</v>
      </c>
      <c r="J164" s="250">
        <f>$F164*I164</f>
        <v>-7300</v>
      </c>
      <c r="K164" s="250">
        <f>J164/1000000</f>
        <v>-0.0073</v>
      </c>
      <c r="L164" s="295">
        <v>3537</v>
      </c>
      <c r="M164" s="296">
        <v>3318</v>
      </c>
      <c r="N164" s="250">
        <f>L164-M164</f>
        <v>219</v>
      </c>
      <c r="O164" s="250">
        <f>$F164*N164</f>
        <v>-21900</v>
      </c>
      <c r="P164" s="250">
        <f>O164/1000000</f>
        <v>-0.0219</v>
      </c>
      <c r="Q164" s="400"/>
    </row>
    <row r="165" spans="1:17" ht="18" customHeight="1">
      <c r="A165" s="281">
        <v>22</v>
      </c>
      <c r="B165" s="309" t="s">
        <v>55</v>
      </c>
      <c r="C165" s="291">
        <v>4902523</v>
      </c>
      <c r="D165" s="104" t="s">
        <v>12</v>
      </c>
      <c r="E165" s="87" t="s">
        <v>305</v>
      </c>
      <c r="F165" s="279">
        <v>-100</v>
      </c>
      <c r="G165" s="295">
        <v>999815</v>
      </c>
      <c r="H165" s="296">
        <v>999815</v>
      </c>
      <c r="I165" s="250">
        <f t="shared" si="30"/>
        <v>0</v>
      </c>
      <c r="J165" s="250">
        <f t="shared" si="31"/>
        <v>0</v>
      </c>
      <c r="K165" s="250">
        <f t="shared" si="32"/>
        <v>0</v>
      </c>
      <c r="L165" s="295">
        <v>999943</v>
      </c>
      <c r="M165" s="296">
        <v>999943</v>
      </c>
      <c r="N165" s="250">
        <f t="shared" si="33"/>
        <v>0</v>
      </c>
      <c r="O165" s="250">
        <f t="shared" si="34"/>
        <v>0</v>
      </c>
      <c r="P165" s="250">
        <f t="shared" si="35"/>
        <v>0</v>
      </c>
      <c r="Q165" s="400"/>
    </row>
    <row r="166" spans="1:17" ht="18" customHeight="1">
      <c r="A166" s="281">
        <v>23</v>
      </c>
      <c r="B166" s="309" t="s">
        <v>56</v>
      </c>
      <c r="C166" s="291">
        <v>4865089</v>
      </c>
      <c r="D166" s="104" t="s">
        <v>12</v>
      </c>
      <c r="E166" s="87" t="s">
        <v>305</v>
      </c>
      <c r="F166" s="279">
        <v>-100</v>
      </c>
      <c r="G166" s="295">
        <v>0</v>
      </c>
      <c r="H166" s="296">
        <v>0</v>
      </c>
      <c r="I166" s="250">
        <f t="shared" si="30"/>
        <v>0</v>
      </c>
      <c r="J166" s="250">
        <f t="shared" si="31"/>
        <v>0</v>
      </c>
      <c r="K166" s="250">
        <f t="shared" si="32"/>
        <v>0</v>
      </c>
      <c r="L166" s="295">
        <v>0</v>
      </c>
      <c r="M166" s="296">
        <v>0</v>
      </c>
      <c r="N166" s="250">
        <f t="shared" si="33"/>
        <v>0</v>
      </c>
      <c r="O166" s="250">
        <f t="shared" si="34"/>
        <v>0</v>
      </c>
      <c r="P166" s="250">
        <f t="shared" si="35"/>
        <v>0</v>
      </c>
      <c r="Q166" s="400"/>
    </row>
    <row r="167" spans="1:17" ht="18" customHeight="1">
      <c r="A167" s="281">
        <v>24</v>
      </c>
      <c r="B167" s="280" t="s">
        <v>57</v>
      </c>
      <c r="C167" s="279">
        <v>4902548</v>
      </c>
      <c r="D167" s="77" t="s">
        <v>12</v>
      </c>
      <c r="E167" s="87" t="s">
        <v>305</v>
      </c>
      <c r="F167" s="635">
        <v>-100</v>
      </c>
      <c r="G167" s="295">
        <v>0</v>
      </c>
      <c r="H167" s="296">
        <v>0</v>
      </c>
      <c r="I167" s="250">
        <f t="shared" si="30"/>
        <v>0</v>
      </c>
      <c r="J167" s="250">
        <f t="shared" si="31"/>
        <v>0</v>
      </c>
      <c r="K167" s="250">
        <f t="shared" si="32"/>
        <v>0</v>
      </c>
      <c r="L167" s="295">
        <v>0</v>
      </c>
      <c r="M167" s="296">
        <v>0</v>
      </c>
      <c r="N167" s="250">
        <f t="shared" si="33"/>
        <v>0</v>
      </c>
      <c r="O167" s="250">
        <f t="shared" si="34"/>
        <v>0</v>
      </c>
      <c r="P167" s="250">
        <f t="shared" si="35"/>
        <v>0</v>
      </c>
      <c r="Q167" s="400"/>
    </row>
    <row r="168" spans="1:17" ht="18" customHeight="1">
      <c r="A168" s="281">
        <v>25</v>
      </c>
      <c r="B168" s="280" t="s">
        <v>58</v>
      </c>
      <c r="C168" s="279">
        <v>4902564</v>
      </c>
      <c r="D168" s="77" t="s">
        <v>12</v>
      </c>
      <c r="E168" s="87" t="s">
        <v>305</v>
      </c>
      <c r="F168" s="279">
        <v>-100</v>
      </c>
      <c r="G168" s="295">
        <v>1767</v>
      </c>
      <c r="H168" s="296">
        <v>1834</v>
      </c>
      <c r="I168" s="250">
        <f t="shared" si="30"/>
        <v>-67</v>
      </c>
      <c r="J168" s="250">
        <f t="shared" si="31"/>
        <v>6700</v>
      </c>
      <c r="K168" s="250">
        <f t="shared" si="32"/>
        <v>0.0067</v>
      </c>
      <c r="L168" s="295">
        <v>9477</v>
      </c>
      <c r="M168" s="296">
        <v>9414</v>
      </c>
      <c r="N168" s="250">
        <f t="shared" si="33"/>
        <v>63</v>
      </c>
      <c r="O168" s="250">
        <f t="shared" si="34"/>
        <v>-6300</v>
      </c>
      <c r="P168" s="250">
        <f t="shared" si="35"/>
        <v>-0.0063</v>
      </c>
      <c r="Q168" s="400"/>
    </row>
    <row r="169" spans="1:17" ht="18" customHeight="1">
      <c r="A169" s="281"/>
      <c r="B169" s="311" t="s">
        <v>71</v>
      </c>
      <c r="C169" s="279"/>
      <c r="D169" s="77"/>
      <c r="E169" s="77"/>
      <c r="F169" s="279"/>
      <c r="G169" s="295"/>
      <c r="H169" s="296"/>
      <c r="I169" s="250"/>
      <c r="J169" s="250"/>
      <c r="K169" s="250"/>
      <c r="L169" s="295"/>
      <c r="M169" s="296"/>
      <c r="N169" s="250"/>
      <c r="O169" s="250"/>
      <c r="P169" s="250"/>
      <c r="Q169" s="400"/>
    </row>
    <row r="170" spans="1:17" ht="18" customHeight="1">
      <c r="A170" s="281">
        <v>26</v>
      </c>
      <c r="B170" s="280" t="s">
        <v>72</v>
      </c>
      <c r="C170" s="279">
        <v>4902529</v>
      </c>
      <c r="D170" s="77" t="s">
        <v>12</v>
      </c>
      <c r="E170" s="87" t="s">
        <v>305</v>
      </c>
      <c r="F170" s="279">
        <v>400</v>
      </c>
      <c r="G170" s="295">
        <v>999999</v>
      </c>
      <c r="H170" s="296">
        <v>999999</v>
      </c>
      <c r="I170" s="250">
        <f>G170-H170</f>
        <v>0</v>
      </c>
      <c r="J170" s="250">
        <f>$F170*I170</f>
        <v>0</v>
      </c>
      <c r="K170" s="250">
        <f>J170/1000000</f>
        <v>0</v>
      </c>
      <c r="L170" s="295">
        <v>0</v>
      </c>
      <c r="M170" s="296">
        <v>0</v>
      </c>
      <c r="N170" s="250">
        <f>L170-M170</f>
        <v>0</v>
      </c>
      <c r="O170" s="250">
        <f>$F170*N170</f>
        <v>0</v>
      </c>
      <c r="P170" s="250">
        <f>O170/1000000</f>
        <v>0</v>
      </c>
      <c r="Q170" s="400"/>
    </row>
    <row r="171" spans="1:17" ht="18" customHeight="1">
      <c r="A171" s="281">
        <v>27</v>
      </c>
      <c r="B171" s="280" t="s">
        <v>73</v>
      </c>
      <c r="C171" s="279">
        <v>4902525</v>
      </c>
      <c r="D171" s="77" t="s">
        <v>12</v>
      </c>
      <c r="E171" s="87" t="s">
        <v>305</v>
      </c>
      <c r="F171" s="279">
        <v>-400</v>
      </c>
      <c r="G171" s="295">
        <v>999893</v>
      </c>
      <c r="H171" s="296">
        <v>999893</v>
      </c>
      <c r="I171" s="250">
        <f>G171-H171</f>
        <v>0</v>
      </c>
      <c r="J171" s="250">
        <f>$F171*I171</f>
        <v>0</v>
      </c>
      <c r="K171" s="250">
        <f>J171/1000000</f>
        <v>0</v>
      </c>
      <c r="L171" s="295">
        <v>999459</v>
      </c>
      <c r="M171" s="296">
        <v>999457</v>
      </c>
      <c r="N171" s="250">
        <f>L171-M171</f>
        <v>2</v>
      </c>
      <c r="O171" s="250">
        <f>$F171*N171</f>
        <v>-800</v>
      </c>
      <c r="P171" s="250">
        <f>O171/1000000</f>
        <v>-0.0008</v>
      </c>
      <c r="Q171" s="400"/>
    </row>
    <row r="172" spans="1:17" ht="18" customHeight="1">
      <c r="A172" s="281"/>
      <c r="B172" s="301" t="s">
        <v>412</v>
      </c>
      <c r="C172" s="279"/>
      <c r="D172" s="77"/>
      <c r="E172" s="87"/>
      <c r="F172" s="279"/>
      <c r="G172" s="295"/>
      <c r="H172" s="296"/>
      <c r="I172" s="250"/>
      <c r="J172" s="250"/>
      <c r="K172" s="250"/>
      <c r="L172" s="295"/>
      <c r="M172" s="296"/>
      <c r="N172" s="250"/>
      <c r="O172" s="250"/>
      <c r="P172" s="250"/>
      <c r="Q172" s="835"/>
    </row>
    <row r="173" spans="1:17" ht="18" customHeight="1">
      <c r="A173" s="281">
        <v>28</v>
      </c>
      <c r="B173" s="638" t="s">
        <v>411</v>
      </c>
      <c r="C173" s="279">
        <v>4864994</v>
      </c>
      <c r="D173" s="77" t="s">
        <v>12</v>
      </c>
      <c r="E173" s="87" t="s">
        <v>305</v>
      </c>
      <c r="F173" s="279">
        <v>-800</v>
      </c>
      <c r="G173" s="295">
        <v>1238</v>
      </c>
      <c r="H173" s="296">
        <v>1201</v>
      </c>
      <c r="I173" s="250">
        <f>G173-H173</f>
        <v>37</v>
      </c>
      <c r="J173" s="250">
        <f>$F173*I173</f>
        <v>-29600</v>
      </c>
      <c r="K173" s="250">
        <f>J173/1000000</f>
        <v>-0.0296</v>
      </c>
      <c r="L173" s="295">
        <v>563</v>
      </c>
      <c r="M173" s="296">
        <v>558</v>
      </c>
      <c r="N173" s="250">
        <f>L173-M173</f>
        <v>5</v>
      </c>
      <c r="O173" s="250">
        <f>$F173*N173</f>
        <v>-4000</v>
      </c>
      <c r="P173" s="250">
        <f>O173/1000000</f>
        <v>-0.004</v>
      </c>
      <c r="Q173" s="836"/>
    </row>
    <row r="174" spans="1:17" s="414" customFormat="1" ht="18">
      <c r="A174" s="829"/>
      <c r="B174" s="301" t="s">
        <v>413</v>
      </c>
      <c r="C174" s="270"/>
      <c r="D174" s="104"/>
      <c r="E174" s="87"/>
      <c r="F174" s="291"/>
      <c r="G174" s="295"/>
      <c r="H174" s="296"/>
      <c r="I174" s="279"/>
      <c r="J174" s="279"/>
      <c r="K174" s="279"/>
      <c r="L174" s="295"/>
      <c r="M174" s="296"/>
      <c r="N174" s="279"/>
      <c r="O174" s="279"/>
      <c r="P174" s="279"/>
      <c r="Q174" s="391"/>
    </row>
    <row r="175" spans="1:17" s="414" customFormat="1" ht="18">
      <c r="A175" s="829">
        <v>29</v>
      </c>
      <c r="B175" s="597" t="s">
        <v>418</v>
      </c>
      <c r="C175" s="270">
        <v>4864960</v>
      </c>
      <c r="D175" s="104" t="s">
        <v>12</v>
      </c>
      <c r="E175" s="87" t="s">
        <v>305</v>
      </c>
      <c r="F175" s="291">
        <v>-1000</v>
      </c>
      <c r="G175" s="295">
        <v>979519</v>
      </c>
      <c r="H175" s="296">
        <v>979673</v>
      </c>
      <c r="I175" s="296">
        <f>G175-H175</f>
        <v>-154</v>
      </c>
      <c r="J175" s="296">
        <f>$F175*I175</f>
        <v>154000</v>
      </c>
      <c r="K175" s="296">
        <f>J175/1000000</f>
        <v>0.154</v>
      </c>
      <c r="L175" s="295">
        <v>2040</v>
      </c>
      <c r="M175" s="296">
        <v>2042</v>
      </c>
      <c r="N175" s="296">
        <f>L175-M175</f>
        <v>-2</v>
      </c>
      <c r="O175" s="296">
        <f>$F175*N175</f>
        <v>2000</v>
      </c>
      <c r="P175" s="297">
        <f>O175/1000000</f>
        <v>0.002</v>
      </c>
      <c r="Q175" s="391"/>
    </row>
    <row r="176" spans="1:17" ht="18">
      <c r="A176" s="829">
        <v>30</v>
      </c>
      <c r="B176" s="597" t="s">
        <v>419</v>
      </c>
      <c r="C176" s="270">
        <v>5129960</v>
      </c>
      <c r="D176" s="104" t="s">
        <v>12</v>
      </c>
      <c r="E176" s="87" t="s">
        <v>305</v>
      </c>
      <c r="F176" s="415">
        <v>-281.25</v>
      </c>
      <c r="G176" s="295">
        <v>999787</v>
      </c>
      <c r="H176" s="296">
        <v>999902</v>
      </c>
      <c r="I176" s="296">
        <f>G176-H176</f>
        <v>-115</v>
      </c>
      <c r="J176" s="296">
        <f>$F176*I176</f>
        <v>32343.75</v>
      </c>
      <c r="K176" s="297">
        <f>J176/1000000</f>
        <v>0.03234375</v>
      </c>
      <c r="L176" s="295">
        <v>999999</v>
      </c>
      <c r="M176" s="296">
        <v>999999</v>
      </c>
      <c r="N176" s="296">
        <f>L176-M176</f>
        <v>0</v>
      </c>
      <c r="O176" s="296">
        <f>$F176*N176</f>
        <v>0</v>
      </c>
      <c r="P176" s="297">
        <f>O176/1000000</f>
        <v>0</v>
      </c>
      <c r="Q176" s="391"/>
    </row>
    <row r="177" spans="1:17" ht="18" customHeight="1" thickBot="1">
      <c r="A177" s="837"/>
      <c r="B177" s="838"/>
      <c r="C177" s="839"/>
      <c r="D177" s="125"/>
      <c r="E177" s="496"/>
      <c r="F177" s="839"/>
      <c r="G177" s="770"/>
      <c r="H177" s="840"/>
      <c r="I177" s="808"/>
      <c r="J177" s="808"/>
      <c r="K177" s="808"/>
      <c r="L177" s="770"/>
      <c r="M177" s="840"/>
      <c r="N177" s="808"/>
      <c r="O177" s="808"/>
      <c r="P177" s="808"/>
      <c r="Q177" s="841"/>
    </row>
    <row r="178" s="465" customFormat="1" ht="15" customHeight="1"/>
    <row r="180" spans="1:16" ht="20.25">
      <c r="A180" s="274" t="s">
        <v>274</v>
      </c>
      <c r="K180" s="503">
        <f>SUM(K132:K178)</f>
        <v>0.413509747</v>
      </c>
      <c r="P180" s="503">
        <f>SUM(P132:P178)</f>
        <v>0.2956702360000001</v>
      </c>
    </row>
    <row r="181" spans="1:16" ht="12.75">
      <c r="A181" s="53"/>
      <c r="K181" s="455"/>
      <c r="P181" s="455"/>
    </row>
    <row r="182" spans="1:16" ht="12.75">
      <c r="A182" s="53"/>
      <c r="K182" s="455"/>
      <c r="P182" s="455"/>
    </row>
    <row r="183" spans="1:17" ht="18">
      <c r="A183" s="53"/>
      <c r="K183" s="455"/>
      <c r="P183" s="455"/>
      <c r="Q183" s="499" t="str">
        <f>NDPL!$Q$1</f>
        <v>FEBRUARY-2023</v>
      </c>
    </row>
    <row r="184" spans="1:16" ht="12.75">
      <c r="A184" s="53"/>
      <c r="K184" s="455"/>
      <c r="P184" s="455"/>
    </row>
    <row r="185" spans="1:16" ht="12.75">
      <c r="A185" s="53"/>
      <c r="K185" s="455"/>
      <c r="P185" s="455"/>
    </row>
    <row r="186" spans="1:16" ht="12.75">
      <c r="A186" s="53"/>
      <c r="K186" s="455"/>
      <c r="P186" s="455"/>
    </row>
    <row r="187" spans="1:11" ht="13.5" thickBot="1">
      <c r="A187" s="2"/>
      <c r="B187" s="7"/>
      <c r="C187" s="7"/>
      <c r="D187" s="49"/>
      <c r="E187" s="49"/>
      <c r="F187" s="20"/>
      <c r="G187" s="20"/>
      <c r="H187" s="20"/>
      <c r="I187" s="20"/>
      <c r="J187" s="20"/>
      <c r="K187" s="50"/>
    </row>
    <row r="188" spans="1:17" ht="27.75">
      <c r="A188" s="357" t="s">
        <v>177</v>
      </c>
      <c r="B188" s="122"/>
      <c r="C188" s="118"/>
      <c r="D188" s="118"/>
      <c r="E188" s="118"/>
      <c r="F188" s="164"/>
      <c r="G188" s="164"/>
      <c r="H188" s="164"/>
      <c r="I188" s="164"/>
      <c r="J188" s="164"/>
      <c r="K188" s="165"/>
      <c r="L188" s="465"/>
      <c r="M188" s="465"/>
      <c r="N188" s="465"/>
      <c r="O188" s="465"/>
      <c r="P188" s="465"/>
      <c r="Q188" s="466"/>
    </row>
    <row r="189" spans="1:17" ht="24.75" customHeight="1">
      <c r="A189" s="356" t="s">
        <v>276</v>
      </c>
      <c r="B189" s="51"/>
      <c r="C189" s="51"/>
      <c r="D189" s="51"/>
      <c r="E189" s="51"/>
      <c r="F189" s="51"/>
      <c r="G189" s="51"/>
      <c r="H189" s="51"/>
      <c r="I189" s="51"/>
      <c r="J189" s="51"/>
      <c r="K189" s="355">
        <f>K126</f>
        <v>-28.327218148</v>
      </c>
      <c r="L189" s="260"/>
      <c r="M189" s="260"/>
      <c r="N189" s="260"/>
      <c r="O189" s="260"/>
      <c r="P189" s="355">
        <f>P126</f>
        <v>-1.8593423539999994</v>
      </c>
      <c r="Q189" s="467"/>
    </row>
    <row r="190" spans="1:17" ht="24.75" customHeight="1">
      <c r="A190" s="356" t="s">
        <v>275</v>
      </c>
      <c r="B190" s="51"/>
      <c r="C190" s="51"/>
      <c r="D190" s="51"/>
      <c r="E190" s="51"/>
      <c r="F190" s="51"/>
      <c r="G190" s="51"/>
      <c r="H190" s="51"/>
      <c r="I190" s="51"/>
      <c r="J190" s="51"/>
      <c r="K190" s="355">
        <f>K180</f>
        <v>0.413509747</v>
      </c>
      <c r="L190" s="260"/>
      <c r="M190" s="260"/>
      <c r="N190" s="260"/>
      <c r="O190" s="260"/>
      <c r="P190" s="355">
        <f>P180</f>
        <v>0.2956702360000001</v>
      </c>
      <c r="Q190" s="467"/>
    </row>
    <row r="191" spans="1:17" ht="24.75" customHeight="1">
      <c r="A191" s="356" t="s">
        <v>277</v>
      </c>
      <c r="B191" s="51"/>
      <c r="C191" s="51"/>
      <c r="D191" s="51"/>
      <c r="E191" s="51"/>
      <c r="F191" s="51"/>
      <c r="G191" s="51"/>
      <c r="H191" s="51"/>
      <c r="I191" s="51"/>
      <c r="J191" s="51"/>
      <c r="K191" s="355">
        <f>'ROHTAK ROAD'!K41</f>
        <v>-0.606641651</v>
      </c>
      <c r="L191" s="260"/>
      <c r="M191" s="260"/>
      <c r="N191" s="260"/>
      <c r="O191" s="260"/>
      <c r="P191" s="355">
        <f>'ROHTAK ROAD'!P41</f>
        <v>-0.008337499999999998</v>
      </c>
      <c r="Q191" s="467"/>
    </row>
    <row r="192" spans="1:17" ht="24.75" customHeight="1">
      <c r="A192" s="356" t="s">
        <v>278</v>
      </c>
      <c r="B192" s="51"/>
      <c r="C192" s="51"/>
      <c r="D192" s="51"/>
      <c r="E192" s="51"/>
      <c r="F192" s="51"/>
      <c r="G192" s="51"/>
      <c r="H192" s="51"/>
      <c r="I192" s="51"/>
      <c r="J192" s="51"/>
      <c r="K192" s="355">
        <f>-MES!K35</f>
        <v>0.00015</v>
      </c>
      <c r="L192" s="260"/>
      <c r="M192" s="260"/>
      <c r="N192" s="260"/>
      <c r="O192" s="260"/>
      <c r="P192" s="355">
        <f>-MES!P35</f>
        <v>-0.06787499999999999</v>
      </c>
      <c r="Q192" s="467"/>
    </row>
    <row r="193" spans="1:17" ht="29.25" customHeight="1" thickBot="1">
      <c r="A193" s="358" t="s">
        <v>178</v>
      </c>
      <c r="B193" s="166"/>
      <c r="C193" s="167"/>
      <c r="D193" s="167"/>
      <c r="E193" s="167"/>
      <c r="F193" s="167"/>
      <c r="G193" s="167"/>
      <c r="H193" s="167"/>
      <c r="I193" s="167"/>
      <c r="J193" s="167"/>
      <c r="K193" s="359">
        <f>SUM(K189:K192)</f>
        <v>-28.520200052</v>
      </c>
      <c r="L193" s="507"/>
      <c r="M193" s="507"/>
      <c r="N193" s="507"/>
      <c r="O193" s="507"/>
      <c r="P193" s="359">
        <f>SUM(P189:P192)</f>
        <v>-1.639884617999999</v>
      </c>
      <c r="Q193" s="469"/>
    </row>
    <row r="198" ht="13.5" thickBot="1"/>
    <row r="199" spans="1:17" ht="12.75">
      <c r="A199" s="470"/>
      <c r="B199" s="471"/>
      <c r="C199" s="471"/>
      <c r="D199" s="471"/>
      <c r="E199" s="471"/>
      <c r="F199" s="471"/>
      <c r="G199" s="471"/>
      <c r="H199" s="465"/>
      <c r="I199" s="465"/>
      <c r="J199" s="465"/>
      <c r="K199" s="465"/>
      <c r="L199" s="465"/>
      <c r="M199" s="465"/>
      <c r="N199" s="465"/>
      <c r="O199" s="465"/>
      <c r="P199" s="465"/>
      <c r="Q199" s="466"/>
    </row>
    <row r="200" spans="1:17" ht="26.25">
      <c r="A200" s="508" t="s">
        <v>286</v>
      </c>
      <c r="B200" s="473"/>
      <c r="C200" s="473"/>
      <c r="D200" s="473"/>
      <c r="E200" s="473"/>
      <c r="F200" s="473"/>
      <c r="G200" s="473"/>
      <c r="H200" s="414"/>
      <c r="I200" s="414"/>
      <c r="J200" s="414"/>
      <c r="K200" s="414"/>
      <c r="L200" s="414"/>
      <c r="M200" s="414"/>
      <c r="N200" s="414"/>
      <c r="O200" s="414"/>
      <c r="P200" s="414"/>
      <c r="Q200" s="467"/>
    </row>
    <row r="201" spans="1:17" ht="12.75">
      <c r="A201" s="474"/>
      <c r="B201" s="473"/>
      <c r="C201" s="473"/>
      <c r="D201" s="473"/>
      <c r="E201" s="473"/>
      <c r="F201" s="473"/>
      <c r="G201" s="473"/>
      <c r="H201" s="414"/>
      <c r="I201" s="414"/>
      <c r="J201" s="414"/>
      <c r="K201" s="414"/>
      <c r="L201" s="414"/>
      <c r="M201" s="414"/>
      <c r="N201" s="414"/>
      <c r="O201" s="414"/>
      <c r="P201" s="414"/>
      <c r="Q201" s="467"/>
    </row>
    <row r="202" spans="1:17" ht="15.75">
      <c r="A202" s="475"/>
      <c r="B202" s="476"/>
      <c r="C202" s="476"/>
      <c r="D202" s="476"/>
      <c r="E202" s="476"/>
      <c r="F202" s="476"/>
      <c r="G202" s="476"/>
      <c r="H202" s="414"/>
      <c r="I202" s="414"/>
      <c r="J202" s="414"/>
      <c r="K202" s="842" t="s">
        <v>298</v>
      </c>
      <c r="L202" s="414"/>
      <c r="M202" s="414"/>
      <c r="N202" s="414"/>
      <c r="O202" s="414"/>
      <c r="P202" s="842" t="s">
        <v>299</v>
      </c>
      <c r="Q202" s="467"/>
    </row>
    <row r="203" spans="1:17" ht="12.75">
      <c r="A203" s="478"/>
      <c r="B203" s="87"/>
      <c r="C203" s="87"/>
      <c r="D203" s="87"/>
      <c r="E203" s="87"/>
      <c r="F203" s="87"/>
      <c r="G203" s="87"/>
      <c r="H203" s="414"/>
      <c r="I203" s="414"/>
      <c r="J203" s="414"/>
      <c r="K203" s="414"/>
      <c r="L203" s="414"/>
      <c r="M203" s="414"/>
      <c r="N203" s="414"/>
      <c r="O203" s="414"/>
      <c r="P203" s="414"/>
      <c r="Q203" s="467"/>
    </row>
    <row r="204" spans="1:17" ht="12.75">
      <c r="A204" s="478"/>
      <c r="B204" s="87"/>
      <c r="C204" s="87"/>
      <c r="D204" s="87"/>
      <c r="E204" s="87"/>
      <c r="F204" s="87"/>
      <c r="G204" s="87"/>
      <c r="H204" s="414"/>
      <c r="I204" s="414"/>
      <c r="J204" s="414"/>
      <c r="K204" s="414"/>
      <c r="L204" s="414"/>
      <c r="M204" s="414"/>
      <c r="N204" s="414"/>
      <c r="O204" s="414"/>
      <c r="P204" s="414"/>
      <c r="Q204" s="467"/>
    </row>
    <row r="205" spans="1:17" ht="23.25">
      <c r="A205" s="509" t="s">
        <v>289</v>
      </c>
      <c r="B205" s="480"/>
      <c r="C205" s="480"/>
      <c r="D205" s="481"/>
      <c r="E205" s="481"/>
      <c r="F205" s="482"/>
      <c r="G205" s="481"/>
      <c r="H205" s="414"/>
      <c r="I205" s="414"/>
      <c r="J205" s="414"/>
      <c r="K205" s="510">
        <f>K193</f>
        <v>-28.520200052</v>
      </c>
      <c r="L205" s="511" t="s">
        <v>287</v>
      </c>
      <c r="M205" s="512"/>
      <c r="N205" s="512"/>
      <c r="O205" s="512"/>
      <c r="P205" s="510">
        <f>P193</f>
        <v>-1.639884617999999</v>
      </c>
      <c r="Q205" s="513" t="s">
        <v>287</v>
      </c>
    </row>
    <row r="206" spans="1:17" ht="23.25">
      <c r="A206" s="485"/>
      <c r="B206" s="486"/>
      <c r="C206" s="486"/>
      <c r="D206" s="473"/>
      <c r="E206" s="473"/>
      <c r="F206" s="487"/>
      <c r="G206" s="473"/>
      <c r="H206" s="414"/>
      <c r="I206" s="414"/>
      <c r="J206" s="414"/>
      <c r="K206" s="512"/>
      <c r="L206" s="514"/>
      <c r="M206" s="512"/>
      <c r="N206" s="512"/>
      <c r="O206" s="512"/>
      <c r="P206" s="512"/>
      <c r="Q206" s="515"/>
    </row>
    <row r="207" spans="1:17" ht="23.25">
      <c r="A207" s="516" t="s">
        <v>288</v>
      </c>
      <c r="B207" s="41"/>
      <c r="C207" s="41"/>
      <c r="D207" s="473"/>
      <c r="E207" s="473"/>
      <c r="F207" s="490"/>
      <c r="G207" s="481"/>
      <c r="H207" s="414"/>
      <c r="I207" s="414"/>
      <c r="J207" s="414"/>
      <c r="K207" s="512">
        <f>'STEPPED UP GENCO'!K74</f>
        <v>3.2368154386000003</v>
      </c>
      <c r="L207" s="511" t="s">
        <v>287</v>
      </c>
      <c r="M207" s="512"/>
      <c r="N207" s="512"/>
      <c r="O207" s="512"/>
      <c r="P207" s="512">
        <f>'STEPPED UP GENCO'!P74</f>
        <v>-0.029829350000000025</v>
      </c>
      <c r="Q207" s="513" t="s">
        <v>287</v>
      </c>
    </row>
    <row r="208" spans="1:17" ht="15">
      <c r="A208" s="491"/>
      <c r="B208" s="414"/>
      <c r="C208" s="414"/>
      <c r="D208" s="414"/>
      <c r="E208" s="414"/>
      <c r="F208" s="414"/>
      <c r="G208" s="414"/>
      <c r="H208" s="414"/>
      <c r="I208" s="414"/>
      <c r="J208" s="414"/>
      <c r="K208" s="414"/>
      <c r="L208" s="245"/>
      <c r="M208" s="414"/>
      <c r="N208" s="414"/>
      <c r="O208" s="414"/>
      <c r="P208" s="414"/>
      <c r="Q208" s="517"/>
    </row>
    <row r="209" spans="1:17" ht="15">
      <c r="A209" s="491"/>
      <c r="B209" s="414"/>
      <c r="C209" s="414"/>
      <c r="D209" s="414"/>
      <c r="E209" s="414"/>
      <c r="F209" s="414"/>
      <c r="G209" s="414"/>
      <c r="H209" s="414"/>
      <c r="I209" s="414"/>
      <c r="J209" s="414"/>
      <c r="K209" s="414"/>
      <c r="L209" s="245"/>
      <c r="M209" s="414"/>
      <c r="N209" s="414"/>
      <c r="O209" s="414"/>
      <c r="P209" s="414"/>
      <c r="Q209" s="517"/>
    </row>
    <row r="210" spans="1:17" ht="15">
      <c r="A210" s="491"/>
      <c r="B210" s="414"/>
      <c r="C210" s="414"/>
      <c r="D210" s="414"/>
      <c r="E210" s="414"/>
      <c r="F210" s="414"/>
      <c r="G210" s="414"/>
      <c r="H210" s="414"/>
      <c r="I210" s="414"/>
      <c r="J210" s="414"/>
      <c r="K210" s="414"/>
      <c r="L210" s="245"/>
      <c r="M210" s="414"/>
      <c r="N210" s="414"/>
      <c r="O210" s="414"/>
      <c r="P210" s="414"/>
      <c r="Q210" s="517"/>
    </row>
    <row r="211" spans="1:17" ht="23.25">
      <c r="A211" s="491"/>
      <c r="B211" s="414"/>
      <c r="C211" s="414"/>
      <c r="D211" s="414"/>
      <c r="E211" s="414"/>
      <c r="F211" s="414"/>
      <c r="G211" s="414"/>
      <c r="H211" s="480"/>
      <c r="I211" s="480"/>
      <c r="J211" s="518" t="s">
        <v>290</v>
      </c>
      <c r="K211" s="519">
        <f>SUM(K205:K210)</f>
        <v>-25.2833846134</v>
      </c>
      <c r="L211" s="518" t="s">
        <v>287</v>
      </c>
      <c r="M211" s="512"/>
      <c r="N211" s="512"/>
      <c r="O211" s="512"/>
      <c r="P211" s="519">
        <f>SUM(P205:P210)</f>
        <v>-1.669713967999999</v>
      </c>
      <c r="Q211" s="843" t="s">
        <v>287</v>
      </c>
    </row>
    <row r="212" spans="1:17" ht="13.5" thickBot="1">
      <c r="A212" s="492"/>
      <c r="B212" s="468"/>
      <c r="C212" s="468"/>
      <c r="D212" s="468"/>
      <c r="E212" s="468"/>
      <c r="F212" s="468"/>
      <c r="G212" s="468"/>
      <c r="H212" s="468"/>
      <c r="I212" s="468"/>
      <c r="J212" s="468"/>
      <c r="K212" s="468"/>
      <c r="L212" s="468"/>
      <c r="M212" s="468"/>
      <c r="N212" s="468"/>
      <c r="O212" s="468"/>
      <c r="P212" s="468"/>
      <c r="Q212" s="469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0" r:id="rId1"/>
  <rowBreaks count="4" manualBreakCount="4">
    <brk id="58" max="255" man="1"/>
    <brk id="126" max="16" man="1"/>
    <brk id="127" max="16" man="1"/>
    <brk id="180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75"/>
  <sheetViews>
    <sheetView view="pageBreakPreview" zoomScale="85" zoomScaleNormal="85" zoomScaleSheetLayoutView="85" zoomScalePageLayoutView="0" workbookViewId="0" topLeftCell="A145">
      <selection activeCell="P136" sqref="P136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10.42187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s="680" customFormat="1" ht="11.25" customHeight="1">
      <c r="A1" s="15" t="s">
        <v>214</v>
      </c>
    </row>
    <row r="2" spans="1:18" s="680" customFormat="1" ht="11.25" customHeight="1">
      <c r="A2" s="2" t="s">
        <v>215</v>
      </c>
      <c r="K2" s="681"/>
      <c r="Q2" s="682" t="str">
        <f>NDPL!$Q$1</f>
        <v>FEBRUARY-2023</v>
      </c>
      <c r="R2" s="682"/>
    </row>
    <row r="3" s="680" customFormat="1" ht="11.25" customHeight="1">
      <c r="A3" s="84" t="s">
        <v>77</v>
      </c>
    </row>
    <row r="4" spans="1:16" s="680" customFormat="1" ht="11.25" customHeight="1" thickBot="1">
      <c r="A4" s="84" t="s">
        <v>223</v>
      </c>
      <c r="G4" s="109"/>
      <c r="H4" s="109"/>
      <c r="I4" s="681" t="s">
        <v>7</v>
      </c>
      <c r="J4" s="109"/>
      <c r="K4" s="109"/>
      <c r="L4" s="109"/>
      <c r="M4" s="109"/>
      <c r="N4" s="681" t="s">
        <v>355</v>
      </c>
      <c r="O4" s="109"/>
      <c r="P4" s="109"/>
    </row>
    <row r="5" spans="1:17" ht="55.5" customHeight="1" thickBot="1" thickTop="1">
      <c r="A5" s="31" t="s">
        <v>8</v>
      </c>
      <c r="B5" s="28" t="s">
        <v>9</v>
      </c>
      <c r="C5" s="29" t="s">
        <v>1</v>
      </c>
      <c r="D5" s="29" t="s">
        <v>2</v>
      </c>
      <c r="E5" s="29" t="s">
        <v>3</v>
      </c>
      <c r="F5" s="29" t="s">
        <v>10</v>
      </c>
      <c r="G5" s="31" t="str">
        <f>NDPL!G5</f>
        <v>FINAL READING 28/02/2023</v>
      </c>
      <c r="H5" s="29" t="str">
        <f>NDPL!H5</f>
        <v>INTIAL READING 01/02/2023</v>
      </c>
      <c r="I5" s="29" t="s">
        <v>4</v>
      </c>
      <c r="J5" s="29" t="s">
        <v>5</v>
      </c>
      <c r="K5" s="29" t="s">
        <v>6</v>
      </c>
      <c r="L5" s="31" t="str">
        <f>NDPL!G5</f>
        <v>FINAL READING 28/02/2023</v>
      </c>
      <c r="M5" s="29" t="str">
        <f>NDPL!H5</f>
        <v>INTIAL READING 01/02/2023</v>
      </c>
      <c r="N5" s="29" t="s">
        <v>4</v>
      </c>
      <c r="O5" s="29" t="s">
        <v>5</v>
      </c>
      <c r="P5" s="29" t="s">
        <v>6</v>
      </c>
      <c r="Q5" s="154" t="s">
        <v>270</v>
      </c>
    </row>
    <row r="6" spans="1:16" ht="0.75" customHeight="1" thickBot="1" thickTop="1">
      <c r="A6" s="5"/>
      <c r="B6" s="13"/>
      <c r="C6" s="4"/>
      <c r="D6" s="4"/>
      <c r="E6" s="4"/>
      <c r="F6" s="4"/>
      <c r="G6" s="4"/>
      <c r="H6" s="4"/>
      <c r="I6" s="4"/>
      <c r="J6" s="4"/>
      <c r="K6" s="4"/>
      <c r="L6" s="18"/>
      <c r="M6" s="4"/>
      <c r="N6" s="4"/>
      <c r="O6" s="4"/>
      <c r="P6" s="4"/>
    </row>
    <row r="7" spans="1:17" ht="15.75" customHeight="1" thickTop="1">
      <c r="A7" s="313"/>
      <c r="B7" s="314" t="s">
        <v>131</v>
      </c>
      <c r="C7" s="304"/>
      <c r="D7" s="32"/>
      <c r="E7" s="32"/>
      <c r="F7" s="33"/>
      <c r="G7" s="25"/>
      <c r="H7" s="23"/>
      <c r="I7" s="23"/>
      <c r="J7" s="23"/>
      <c r="K7" s="23"/>
      <c r="L7" s="22"/>
      <c r="M7" s="23"/>
      <c r="N7" s="23"/>
      <c r="O7" s="23"/>
      <c r="P7" s="23"/>
      <c r="Q7" s="127"/>
    </row>
    <row r="8" spans="1:17" s="387" customFormat="1" ht="15.75" customHeight="1">
      <c r="A8" s="315">
        <v>1</v>
      </c>
      <c r="B8" s="316" t="s">
        <v>78</v>
      </c>
      <c r="C8" s="319">
        <v>4865110</v>
      </c>
      <c r="D8" s="36" t="s">
        <v>12</v>
      </c>
      <c r="E8" s="37" t="s">
        <v>305</v>
      </c>
      <c r="F8" s="325">
        <v>267</v>
      </c>
      <c r="G8" s="295">
        <v>36315</v>
      </c>
      <c r="H8" s="296">
        <v>36365</v>
      </c>
      <c r="I8" s="244">
        <f aca="true" t="shared" si="0" ref="I8:I13">G8-H8</f>
        <v>-50</v>
      </c>
      <c r="J8" s="244">
        <f aca="true" t="shared" si="1" ref="J8:J13">$F8*I8</f>
        <v>-13350</v>
      </c>
      <c r="K8" s="244">
        <f aca="true" t="shared" si="2" ref="K8:K13">J8/1000000</f>
        <v>-0.01335</v>
      </c>
      <c r="L8" s="295">
        <v>991892</v>
      </c>
      <c r="M8" s="296">
        <v>991938</v>
      </c>
      <c r="N8" s="244">
        <f aca="true" t="shared" si="3" ref="N8:N13">L8-M8</f>
        <v>-46</v>
      </c>
      <c r="O8" s="244">
        <f aca="true" t="shared" si="4" ref="O8:O13">$F8*N8</f>
        <v>-12282</v>
      </c>
      <c r="P8" s="244">
        <f aca="true" t="shared" si="5" ref="P8:P13">O8/1000000</f>
        <v>-0.012282</v>
      </c>
      <c r="Q8" s="399"/>
    </row>
    <row r="9" spans="1:17" s="387" customFormat="1" ht="15.75" customHeight="1">
      <c r="A9" s="315">
        <v>2</v>
      </c>
      <c r="B9" s="316" t="s">
        <v>79</v>
      </c>
      <c r="C9" s="319">
        <v>4865080</v>
      </c>
      <c r="D9" s="36" t="s">
        <v>12</v>
      </c>
      <c r="E9" s="37" t="s">
        <v>305</v>
      </c>
      <c r="F9" s="325">
        <v>4000</v>
      </c>
      <c r="G9" s="295">
        <v>11230</v>
      </c>
      <c r="H9" s="296">
        <v>11231</v>
      </c>
      <c r="I9" s="244">
        <f t="shared" si="0"/>
        <v>-1</v>
      </c>
      <c r="J9" s="244">
        <f t="shared" si="1"/>
        <v>-4000</v>
      </c>
      <c r="K9" s="244">
        <f t="shared" si="2"/>
        <v>-0.004</v>
      </c>
      <c r="L9" s="295">
        <v>1345</v>
      </c>
      <c r="M9" s="296">
        <v>1357</v>
      </c>
      <c r="N9" s="244">
        <f t="shared" si="3"/>
        <v>-12</v>
      </c>
      <c r="O9" s="244">
        <f t="shared" si="4"/>
        <v>-48000</v>
      </c>
      <c r="P9" s="244">
        <f t="shared" si="5"/>
        <v>-0.048</v>
      </c>
      <c r="Q9" s="399"/>
    </row>
    <row r="10" spans="1:17" s="387" customFormat="1" ht="15.75" customHeight="1">
      <c r="A10" s="315">
        <v>3</v>
      </c>
      <c r="B10" s="316" t="s">
        <v>80</v>
      </c>
      <c r="C10" s="319">
        <v>4865108</v>
      </c>
      <c r="D10" s="36" t="s">
        <v>12</v>
      </c>
      <c r="E10" s="37" t="s">
        <v>305</v>
      </c>
      <c r="F10" s="325">
        <v>133.33</v>
      </c>
      <c r="G10" s="295">
        <v>24929</v>
      </c>
      <c r="H10" s="296">
        <v>24929</v>
      </c>
      <c r="I10" s="244">
        <f t="shared" si="0"/>
        <v>0</v>
      </c>
      <c r="J10" s="244">
        <f t="shared" si="1"/>
        <v>0</v>
      </c>
      <c r="K10" s="244">
        <f t="shared" si="2"/>
        <v>0</v>
      </c>
      <c r="L10" s="295">
        <v>34912</v>
      </c>
      <c r="M10" s="296">
        <v>34899</v>
      </c>
      <c r="N10" s="244">
        <f t="shared" si="3"/>
        <v>13</v>
      </c>
      <c r="O10" s="244">
        <f t="shared" si="4"/>
        <v>1733.2900000000002</v>
      </c>
      <c r="P10" s="244">
        <f t="shared" si="5"/>
        <v>0.0017332900000000002</v>
      </c>
      <c r="Q10" s="391"/>
    </row>
    <row r="11" spans="1:17" s="387" customFormat="1" ht="15.75" customHeight="1">
      <c r="A11" s="315">
        <v>4</v>
      </c>
      <c r="B11" s="316" t="s">
        <v>81</v>
      </c>
      <c r="C11" s="319">
        <v>4864834</v>
      </c>
      <c r="D11" s="36" t="s">
        <v>12</v>
      </c>
      <c r="E11" s="37" t="s">
        <v>305</v>
      </c>
      <c r="F11" s="678">
        <v>1000</v>
      </c>
      <c r="G11" s="295">
        <v>999626</v>
      </c>
      <c r="H11" s="296">
        <v>999659</v>
      </c>
      <c r="I11" s="244">
        <f>G11-H11</f>
        <v>-33</v>
      </c>
      <c r="J11" s="244">
        <f t="shared" si="1"/>
        <v>-33000</v>
      </c>
      <c r="K11" s="244">
        <f t="shared" si="2"/>
        <v>-0.033</v>
      </c>
      <c r="L11" s="295">
        <v>999668</v>
      </c>
      <c r="M11" s="296">
        <v>999680</v>
      </c>
      <c r="N11" s="244">
        <f>L11-M11</f>
        <v>-12</v>
      </c>
      <c r="O11" s="244">
        <f t="shared" si="4"/>
        <v>-12000</v>
      </c>
      <c r="P11" s="244">
        <f t="shared" si="5"/>
        <v>-0.012</v>
      </c>
      <c r="Q11" s="391"/>
    </row>
    <row r="12" spans="1:17" s="387" customFormat="1" ht="15">
      <c r="A12" s="315">
        <v>5</v>
      </c>
      <c r="B12" s="316" t="s">
        <v>82</v>
      </c>
      <c r="C12" s="319">
        <v>4865126</v>
      </c>
      <c r="D12" s="36" t="s">
        <v>12</v>
      </c>
      <c r="E12" s="37" t="s">
        <v>305</v>
      </c>
      <c r="F12" s="678">
        <v>1600</v>
      </c>
      <c r="G12" s="295">
        <v>89</v>
      </c>
      <c r="H12" s="296">
        <v>89</v>
      </c>
      <c r="I12" s="244">
        <f>G12-H12</f>
        <v>0</v>
      </c>
      <c r="J12" s="244">
        <f t="shared" si="1"/>
        <v>0</v>
      </c>
      <c r="K12" s="244">
        <f t="shared" si="2"/>
        <v>0</v>
      </c>
      <c r="L12" s="295">
        <v>999926</v>
      </c>
      <c r="M12" s="296">
        <v>999936</v>
      </c>
      <c r="N12" s="244">
        <f>L12-M12</f>
        <v>-10</v>
      </c>
      <c r="O12" s="244">
        <f t="shared" si="4"/>
        <v>-16000</v>
      </c>
      <c r="P12" s="244">
        <f t="shared" si="5"/>
        <v>-0.016</v>
      </c>
      <c r="Q12" s="804"/>
    </row>
    <row r="13" spans="1:17" s="387" customFormat="1" ht="15.75" customHeight="1">
      <c r="A13" s="315">
        <v>6</v>
      </c>
      <c r="B13" s="316" t="s">
        <v>83</v>
      </c>
      <c r="C13" s="319">
        <v>4865104</v>
      </c>
      <c r="D13" s="36" t="s">
        <v>12</v>
      </c>
      <c r="E13" s="37" t="s">
        <v>305</v>
      </c>
      <c r="F13" s="678">
        <v>1333.33</v>
      </c>
      <c r="G13" s="295">
        <v>18386</v>
      </c>
      <c r="H13" s="296">
        <v>18396</v>
      </c>
      <c r="I13" s="244">
        <f t="shared" si="0"/>
        <v>-10</v>
      </c>
      <c r="J13" s="244">
        <f t="shared" si="1"/>
        <v>-13333.3</v>
      </c>
      <c r="K13" s="244">
        <f t="shared" si="2"/>
        <v>-0.0133333</v>
      </c>
      <c r="L13" s="295">
        <v>4894</v>
      </c>
      <c r="M13" s="296">
        <v>4900</v>
      </c>
      <c r="N13" s="244">
        <f t="shared" si="3"/>
        <v>-6</v>
      </c>
      <c r="O13" s="244">
        <f t="shared" si="4"/>
        <v>-7999.98</v>
      </c>
      <c r="P13" s="244">
        <f t="shared" si="5"/>
        <v>-0.00799998</v>
      </c>
      <c r="Q13" s="391"/>
    </row>
    <row r="14" spans="1:17" s="387" customFormat="1" ht="15.75" customHeight="1">
      <c r="A14" s="315">
        <v>7</v>
      </c>
      <c r="B14" s="316" t="s">
        <v>84</v>
      </c>
      <c r="C14" s="319">
        <v>4864795</v>
      </c>
      <c r="D14" s="36" t="s">
        <v>12</v>
      </c>
      <c r="E14" s="37" t="s">
        <v>305</v>
      </c>
      <c r="F14" s="678">
        <v>200</v>
      </c>
      <c r="G14" s="295">
        <v>999384</v>
      </c>
      <c r="H14" s="296">
        <v>999473</v>
      </c>
      <c r="I14" s="244">
        <f>G14-H14</f>
        <v>-89</v>
      </c>
      <c r="J14" s="244">
        <f>$F14*I14</f>
        <v>-17800</v>
      </c>
      <c r="K14" s="244">
        <f>J14/1000000</f>
        <v>-0.0178</v>
      </c>
      <c r="L14" s="295">
        <v>998619</v>
      </c>
      <c r="M14" s="296">
        <v>998769</v>
      </c>
      <c r="N14" s="244">
        <f>L14-M14</f>
        <v>-150</v>
      </c>
      <c r="O14" s="244">
        <f>$F14*N14</f>
        <v>-30000</v>
      </c>
      <c r="P14" s="244">
        <f>O14/1000000</f>
        <v>-0.03</v>
      </c>
      <c r="Q14" s="399"/>
    </row>
    <row r="15" spans="1:17" s="387" customFormat="1" ht="15.75" customHeight="1">
      <c r="A15" s="315"/>
      <c r="B15" s="316"/>
      <c r="C15" s="414"/>
      <c r="D15" s="414"/>
      <c r="E15" s="414"/>
      <c r="F15" s="414"/>
      <c r="G15" s="295"/>
      <c r="H15" s="414"/>
      <c r="I15" s="414"/>
      <c r="J15" s="414"/>
      <c r="K15" s="414"/>
      <c r="L15" s="295"/>
      <c r="M15" s="414"/>
      <c r="N15" s="414"/>
      <c r="O15" s="414"/>
      <c r="P15" s="414"/>
      <c r="Q15" s="844"/>
    </row>
    <row r="16" spans="1:17" s="387" customFormat="1" ht="15.75" customHeight="1">
      <c r="A16" s="315"/>
      <c r="B16" s="318" t="s">
        <v>11</v>
      </c>
      <c r="C16" s="319"/>
      <c r="D16" s="36"/>
      <c r="E16" s="36"/>
      <c r="F16" s="325"/>
      <c r="G16" s="295"/>
      <c r="H16" s="296"/>
      <c r="I16" s="244"/>
      <c r="J16" s="244"/>
      <c r="K16" s="244"/>
      <c r="L16" s="295"/>
      <c r="M16" s="296"/>
      <c r="N16" s="244"/>
      <c r="O16" s="244"/>
      <c r="P16" s="244"/>
      <c r="Q16" s="391"/>
    </row>
    <row r="17" spans="1:17" s="387" customFormat="1" ht="15.75" customHeight="1">
      <c r="A17" s="315">
        <v>8</v>
      </c>
      <c r="B17" s="316" t="s">
        <v>326</v>
      </c>
      <c r="C17" s="319">
        <v>4864884</v>
      </c>
      <c r="D17" s="36" t="s">
        <v>12</v>
      </c>
      <c r="E17" s="37" t="s">
        <v>305</v>
      </c>
      <c r="F17" s="325">
        <v>1000</v>
      </c>
      <c r="G17" s="295">
        <v>974940</v>
      </c>
      <c r="H17" s="296">
        <v>974941</v>
      </c>
      <c r="I17" s="244">
        <f aca="true" t="shared" si="6" ref="I17:I27">G17-H17</f>
        <v>-1</v>
      </c>
      <c r="J17" s="244">
        <f aca="true" t="shared" si="7" ref="J17:J27">$F17*I17</f>
        <v>-1000</v>
      </c>
      <c r="K17" s="244">
        <f aca="true" t="shared" si="8" ref="K17:K27">J17/1000000</f>
        <v>-0.001</v>
      </c>
      <c r="L17" s="295">
        <v>1213</v>
      </c>
      <c r="M17" s="296">
        <v>1214</v>
      </c>
      <c r="N17" s="244">
        <f aca="true" t="shared" si="9" ref="N17:N27">L17-M17</f>
        <v>-1</v>
      </c>
      <c r="O17" s="244">
        <f aca="true" t="shared" si="10" ref="O17:O27">$F17*N17</f>
        <v>-1000</v>
      </c>
      <c r="P17" s="244">
        <f aca="true" t="shared" si="11" ref="P17:P27">O17/1000000</f>
        <v>-0.001</v>
      </c>
      <c r="Q17" s="410"/>
    </row>
    <row r="18" spans="1:17" s="387" customFormat="1" ht="15.75" customHeight="1">
      <c r="A18" s="315">
        <v>9</v>
      </c>
      <c r="B18" s="316" t="s">
        <v>85</v>
      </c>
      <c r="C18" s="319">
        <v>4864897</v>
      </c>
      <c r="D18" s="36" t="s">
        <v>12</v>
      </c>
      <c r="E18" s="37" t="s">
        <v>305</v>
      </c>
      <c r="F18" s="325">
        <v>500</v>
      </c>
      <c r="G18" s="295">
        <v>982992</v>
      </c>
      <c r="H18" s="296">
        <v>983032</v>
      </c>
      <c r="I18" s="244">
        <f t="shared" si="6"/>
        <v>-40</v>
      </c>
      <c r="J18" s="244">
        <f t="shared" si="7"/>
        <v>-20000</v>
      </c>
      <c r="K18" s="244">
        <f t="shared" si="8"/>
        <v>-0.02</v>
      </c>
      <c r="L18" s="295">
        <v>263</v>
      </c>
      <c r="M18" s="296">
        <v>270</v>
      </c>
      <c r="N18" s="244">
        <f t="shared" si="9"/>
        <v>-7</v>
      </c>
      <c r="O18" s="244">
        <f t="shared" si="10"/>
        <v>-3500</v>
      </c>
      <c r="P18" s="244">
        <f t="shared" si="11"/>
        <v>-0.0035</v>
      </c>
      <c r="Q18" s="391"/>
    </row>
    <row r="19" spans="1:17" s="387" customFormat="1" ht="15.75" customHeight="1">
      <c r="A19" s="315">
        <v>10</v>
      </c>
      <c r="B19" s="316" t="s">
        <v>115</v>
      </c>
      <c r="C19" s="319">
        <v>4864849</v>
      </c>
      <c r="D19" s="36" t="s">
        <v>12</v>
      </c>
      <c r="E19" s="37" t="s">
        <v>305</v>
      </c>
      <c r="F19" s="325">
        <v>1000</v>
      </c>
      <c r="G19" s="295">
        <v>997303</v>
      </c>
      <c r="H19" s="296">
        <v>997307</v>
      </c>
      <c r="I19" s="244">
        <f t="shared" si="6"/>
        <v>-4</v>
      </c>
      <c r="J19" s="244">
        <f t="shared" si="7"/>
        <v>-4000</v>
      </c>
      <c r="K19" s="244">
        <f t="shared" si="8"/>
        <v>-0.004</v>
      </c>
      <c r="L19" s="295">
        <v>999837</v>
      </c>
      <c r="M19" s="296">
        <v>999837</v>
      </c>
      <c r="N19" s="244">
        <f t="shared" si="9"/>
        <v>0</v>
      </c>
      <c r="O19" s="244">
        <f t="shared" si="10"/>
        <v>0</v>
      </c>
      <c r="P19" s="244">
        <f t="shared" si="11"/>
        <v>0</v>
      </c>
      <c r="Q19" s="391"/>
    </row>
    <row r="20" spans="1:17" s="387" customFormat="1" ht="15.75" customHeight="1">
      <c r="A20" s="315">
        <v>11</v>
      </c>
      <c r="B20" s="316" t="s">
        <v>86</v>
      </c>
      <c r="C20" s="319">
        <v>4864833</v>
      </c>
      <c r="D20" s="36" t="s">
        <v>12</v>
      </c>
      <c r="E20" s="37" t="s">
        <v>305</v>
      </c>
      <c r="F20" s="325">
        <v>1000</v>
      </c>
      <c r="G20" s="295">
        <v>982629</v>
      </c>
      <c r="H20" s="296">
        <v>982649</v>
      </c>
      <c r="I20" s="244">
        <f t="shared" si="6"/>
        <v>-20</v>
      </c>
      <c r="J20" s="244">
        <f t="shared" si="7"/>
        <v>-20000</v>
      </c>
      <c r="K20" s="244">
        <f t="shared" si="8"/>
        <v>-0.02</v>
      </c>
      <c r="L20" s="295">
        <v>1091</v>
      </c>
      <c r="M20" s="296">
        <v>1092</v>
      </c>
      <c r="N20" s="244">
        <f t="shared" si="9"/>
        <v>-1</v>
      </c>
      <c r="O20" s="244">
        <f t="shared" si="10"/>
        <v>-1000</v>
      </c>
      <c r="P20" s="244">
        <f t="shared" si="11"/>
        <v>-0.001</v>
      </c>
      <c r="Q20" s="391"/>
    </row>
    <row r="21" spans="1:17" s="387" customFormat="1" ht="15.75" customHeight="1">
      <c r="A21" s="315">
        <v>12</v>
      </c>
      <c r="B21" s="316" t="s">
        <v>87</v>
      </c>
      <c r="C21" s="319">
        <v>4865120</v>
      </c>
      <c r="D21" s="36" t="s">
        <v>12</v>
      </c>
      <c r="E21" s="37" t="s">
        <v>305</v>
      </c>
      <c r="F21" s="678">
        <v>1333.33</v>
      </c>
      <c r="G21" s="295">
        <v>999974</v>
      </c>
      <c r="H21" s="296">
        <v>999992</v>
      </c>
      <c r="I21" s="244">
        <f>G21-H21</f>
        <v>-18</v>
      </c>
      <c r="J21" s="244">
        <f t="shared" si="7"/>
        <v>-23999.94</v>
      </c>
      <c r="K21" s="244">
        <f t="shared" si="8"/>
        <v>-0.023999939999999997</v>
      </c>
      <c r="L21" s="295">
        <v>999977</v>
      </c>
      <c r="M21" s="296">
        <v>999980</v>
      </c>
      <c r="N21" s="244">
        <f>L21-M21</f>
        <v>-3</v>
      </c>
      <c r="O21" s="244">
        <f t="shared" si="10"/>
        <v>-3999.99</v>
      </c>
      <c r="P21" s="244">
        <f t="shared" si="11"/>
        <v>-0.00399999</v>
      </c>
      <c r="Q21" s="399"/>
    </row>
    <row r="22" spans="1:17" s="387" customFormat="1" ht="15.75" customHeight="1">
      <c r="A22" s="315">
        <v>13</v>
      </c>
      <c r="B22" s="284" t="s">
        <v>88</v>
      </c>
      <c r="C22" s="319">
        <v>4864889</v>
      </c>
      <c r="D22" s="40" t="s">
        <v>12</v>
      </c>
      <c r="E22" s="37" t="s">
        <v>305</v>
      </c>
      <c r="F22" s="325">
        <v>1000</v>
      </c>
      <c r="G22" s="295">
        <v>993427</v>
      </c>
      <c r="H22" s="296">
        <v>993431</v>
      </c>
      <c r="I22" s="244">
        <f t="shared" si="6"/>
        <v>-4</v>
      </c>
      <c r="J22" s="244">
        <f t="shared" si="7"/>
        <v>-4000</v>
      </c>
      <c r="K22" s="244">
        <f t="shared" si="8"/>
        <v>-0.004</v>
      </c>
      <c r="L22" s="295">
        <v>995254</v>
      </c>
      <c r="M22" s="296">
        <v>995271</v>
      </c>
      <c r="N22" s="244">
        <f t="shared" si="9"/>
        <v>-17</v>
      </c>
      <c r="O22" s="244">
        <f t="shared" si="10"/>
        <v>-17000</v>
      </c>
      <c r="P22" s="244">
        <f t="shared" si="11"/>
        <v>-0.017</v>
      </c>
      <c r="Q22" s="391"/>
    </row>
    <row r="23" spans="1:17" s="387" customFormat="1" ht="15.75" customHeight="1">
      <c r="A23" s="315">
        <v>14</v>
      </c>
      <c r="B23" s="316" t="s">
        <v>89</v>
      </c>
      <c r="C23" s="319">
        <v>4864859</v>
      </c>
      <c r="D23" s="36" t="s">
        <v>12</v>
      </c>
      <c r="E23" s="37" t="s">
        <v>305</v>
      </c>
      <c r="F23" s="325">
        <v>1000</v>
      </c>
      <c r="G23" s="295">
        <v>992504</v>
      </c>
      <c r="H23" s="296">
        <v>992504</v>
      </c>
      <c r="I23" s="244">
        <f t="shared" si="6"/>
        <v>0</v>
      </c>
      <c r="J23" s="244">
        <f t="shared" si="7"/>
        <v>0</v>
      </c>
      <c r="K23" s="244">
        <f t="shared" si="8"/>
        <v>0</v>
      </c>
      <c r="L23" s="295">
        <v>999980</v>
      </c>
      <c r="M23" s="296">
        <v>999976</v>
      </c>
      <c r="N23" s="244">
        <f t="shared" si="9"/>
        <v>4</v>
      </c>
      <c r="O23" s="244">
        <f t="shared" si="10"/>
        <v>4000</v>
      </c>
      <c r="P23" s="244">
        <f t="shared" si="11"/>
        <v>0.004</v>
      </c>
      <c r="Q23" s="391"/>
    </row>
    <row r="24" spans="1:17" s="387" customFormat="1" ht="15.75" customHeight="1">
      <c r="A24" s="315">
        <v>15</v>
      </c>
      <c r="B24" s="316" t="s">
        <v>90</v>
      </c>
      <c r="C24" s="319">
        <v>4864895</v>
      </c>
      <c r="D24" s="36" t="s">
        <v>12</v>
      </c>
      <c r="E24" s="37" t="s">
        <v>305</v>
      </c>
      <c r="F24" s="325">
        <v>800</v>
      </c>
      <c r="G24" s="295">
        <v>994346</v>
      </c>
      <c r="H24" s="296">
        <v>994354</v>
      </c>
      <c r="I24" s="244">
        <f t="shared" si="6"/>
        <v>-8</v>
      </c>
      <c r="J24" s="244">
        <f t="shared" si="7"/>
        <v>-6400</v>
      </c>
      <c r="K24" s="244">
        <f t="shared" si="8"/>
        <v>-0.0064</v>
      </c>
      <c r="L24" s="295">
        <v>7108</v>
      </c>
      <c r="M24" s="296">
        <v>7123</v>
      </c>
      <c r="N24" s="244">
        <f t="shared" si="9"/>
        <v>-15</v>
      </c>
      <c r="O24" s="244">
        <f t="shared" si="10"/>
        <v>-12000</v>
      </c>
      <c r="P24" s="244">
        <f t="shared" si="11"/>
        <v>-0.012</v>
      </c>
      <c r="Q24" s="391"/>
    </row>
    <row r="25" spans="1:17" s="387" customFormat="1" ht="15.75" customHeight="1">
      <c r="A25" s="315">
        <v>16</v>
      </c>
      <c r="B25" s="316" t="s">
        <v>91</v>
      </c>
      <c r="C25" s="319">
        <v>4864826</v>
      </c>
      <c r="D25" s="36" t="s">
        <v>12</v>
      </c>
      <c r="E25" s="37" t="s">
        <v>305</v>
      </c>
      <c r="F25" s="325">
        <v>133.33</v>
      </c>
      <c r="G25" s="295">
        <v>14184</v>
      </c>
      <c r="H25" s="296">
        <v>14284</v>
      </c>
      <c r="I25" s="244">
        <f t="shared" si="6"/>
        <v>-100</v>
      </c>
      <c r="J25" s="244">
        <f t="shared" si="7"/>
        <v>-13333.000000000002</v>
      </c>
      <c r="K25" s="244">
        <f t="shared" si="8"/>
        <v>-0.013333000000000001</v>
      </c>
      <c r="L25" s="295">
        <v>8345</v>
      </c>
      <c r="M25" s="296">
        <v>8347</v>
      </c>
      <c r="N25" s="244">
        <f t="shared" si="9"/>
        <v>-2</v>
      </c>
      <c r="O25" s="244">
        <f t="shared" si="10"/>
        <v>-266.66</v>
      </c>
      <c r="P25" s="244">
        <f t="shared" si="11"/>
        <v>-0.00026666</v>
      </c>
      <c r="Q25" s="391"/>
    </row>
    <row r="26" spans="1:17" s="387" customFormat="1" ht="15.75" customHeight="1">
      <c r="A26" s="315">
        <v>17</v>
      </c>
      <c r="B26" s="316" t="s">
        <v>113</v>
      </c>
      <c r="C26" s="319">
        <v>4865143</v>
      </c>
      <c r="D26" s="36" t="s">
        <v>12</v>
      </c>
      <c r="E26" s="37" t="s">
        <v>305</v>
      </c>
      <c r="F26" s="325">
        <v>1000</v>
      </c>
      <c r="G26" s="295">
        <v>29</v>
      </c>
      <c r="H26" s="296">
        <v>29</v>
      </c>
      <c r="I26" s="244">
        <f t="shared" si="6"/>
        <v>0</v>
      </c>
      <c r="J26" s="244">
        <f t="shared" si="7"/>
        <v>0</v>
      </c>
      <c r="K26" s="244">
        <f t="shared" si="8"/>
        <v>0</v>
      </c>
      <c r="L26" s="295">
        <v>999819</v>
      </c>
      <c r="M26" s="296">
        <v>999823</v>
      </c>
      <c r="N26" s="244">
        <f t="shared" si="9"/>
        <v>-4</v>
      </c>
      <c r="O26" s="244">
        <f t="shared" si="10"/>
        <v>-4000</v>
      </c>
      <c r="P26" s="244">
        <f t="shared" si="11"/>
        <v>-0.004</v>
      </c>
      <c r="Q26" s="391"/>
    </row>
    <row r="27" spans="1:17" s="387" customFormat="1" ht="15.75" customHeight="1">
      <c r="A27" s="315">
        <v>18</v>
      </c>
      <c r="B27" s="316" t="s">
        <v>114</v>
      </c>
      <c r="C27" s="319">
        <v>4864883</v>
      </c>
      <c r="D27" s="36" t="s">
        <v>12</v>
      </c>
      <c r="E27" s="37" t="s">
        <v>305</v>
      </c>
      <c r="F27" s="325">
        <v>1000</v>
      </c>
      <c r="G27" s="295">
        <v>444</v>
      </c>
      <c r="H27" s="296">
        <v>453</v>
      </c>
      <c r="I27" s="244">
        <f t="shared" si="6"/>
        <v>-9</v>
      </c>
      <c r="J27" s="244">
        <f t="shared" si="7"/>
        <v>-9000</v>
      </c>
      <c r="K27" s="244">
        <f t="shared" si="8"/>
        <v>-0.009</v>
      </c>
      <c r="L27" s="295">
        <v>16904</v>
      </c>
      <c r="M27" s="296">
        <v>16906</v>
      </c>
      <c r="N27" s="244">
        <f t="shared" si="9"/>
        <v>-2</v>
      </c>
      <c r="O27" s="244">
        <f t="shared" si="10"/>
        <v>-2000</v>
      </c>
      <c r="P27" s="244">
        <f t="shared" si="11"/>
        <v>-0.002</v>
      </c>
      <c r="Q27" s="391"/>
    </row>
    <row r="28" spans="1:17" s="387" customFormat="1" ht="15.75" customHeight="1">
      <c r="A28" s="315"/>
      <c r="B28" s="318" t="s">
        <v>92</v>
      </c>
      <c r="C28" s="319"/>
      <c r="D28" s="36"/>
      <c r="E28" s="36"/>
      <c r="F28" s="325"/>
      <c r="G28" s="295"/>
      <c r="H28" s="296"/>
      <c r="I28" s="415"/>
      <c r="J28" s="415"/>
      <c r="K28" s="107"/>
      <c r="L28" s="295"/>
      <c r="M28" s="296"/>
      <c r="N28" s="415"/>
      <c r="O28" s="415"/>
      <c r="P28" s="107"/>
      <c r="Q28" s="391"/>
    </row>
    <row r="29" spans="1:17" s="387" customFormat="1" ht="15.75" customHeight="1">
      <c r="A29" s="315">
        <v>19</v>
      </c>
      <c r="B29" s="316" t="s">
        <v>93</v>
      </c>
      <c r="C29" s="319">
        <v>4864954</v>
      </c>
      <c r="D29" s="36" t="s">
        <v>12</v>
      </c>
      <c r="E29" s="37" t="s">
        <v>305</v>
      </c>
      <c r="F29" s="325">
        <v>1250</v>
      </c>
      <c r="G29" s="295">
        <v>948936</v>
      </c>
      <c r="H29" s="296">
        <v>949633</v>
      </c>
      <c r="I29" s="244">
        <f>G29-H29</f>
        <v>-697</v>
      </c>
      <c r="J29" s="244">
        <f>$F29*I29</f>
        <v>-871250</v>
      </c>
      <c r="K29" s="244">
        <f>J29/1000000</f>
        <v>-0.87125</v>
      </c>
      <c r="L29" s="295">
        <v>947183</v>
      </c>
      <c r="M29" s="296">
        <v>947183</v>
      </c>
      <c r="N29" s="244">
        <f>L29-M29</f>
        <v>0</v>
      </c>
      <c r="O29" s="244">
        <f>$F29*N29</f>
        <v>0</v>
      </c>
      <c r="P29" s="244">
        <f>O29/1000000</f>
        <v>0</v>
      </c>
      <c r="Q29" s="391"/>
    </row>
    <row r="30" spans="1:17" s="387" customFormat="1" ht="15.75" customHeight="1">
      <c r="A30" s="315">
        <v>20</v>
      </c>
      <c r="B30" s="316" t="s">
        <v>94</v>
      </c>
      <c r="C30" s="319">
        <v>4865030</v>
      </c>
      <c r="D30" s="36" t="s">
        <v>12</v>
      </c>
      <c r="E30" s="37" t="s">
        <v>305</v>
      </c>
      <c r="F30" s="325">
        <v>1000</v>
      </c>
      <c r="G30" s="295">
        <v>934146</v>
      </c>
      <c r="H30" s="296">
        <v>935863</v>
      </c>
      <c r="I30" s="244">
        <f>G30-H30</f>
        <v>-1717</v>
      </c>
      <c r="J30" s="244">
        <f>$F30*I30</f>
        <v>-1717000</v>
      </c>
      <c r="K30" s="244">
        <f>J30/1000000</f>
        <v>-1.717</v>
      </c>
      <c r="L30" s="295">
        <v>933516</v>
      </c>
      <c r="M30" s="296">
        <v>933516</v>
      </c>
      <c r="N30" s="244">
        <f>L30-M30</f>
        <v>0</v>
      </c>
      <c r="O30" s="244">
        <f>$F30*N30</f>
        <v>0</v>
      </c>
      <c r="P30" s="244">
        <f>O30/1000000</f>
        <v>0</v>
      </c>
      <c r="Q30" s="391"/>
    </row>
    <row r="31" spans="1:17" s="387" customFormat="1" ht="15.75" customHeight="1">
      <c r="A31" s="315">
        <v>21</v>
      </c>
      <c r="B31" s="316" t="s">
        <v>324</v>
      </c>
      <c r="C31" s="319">
        <v>4864989</v>
      </c>
      <c r="D31" s="36" t="s">
        <v>12</v>
      </c>
      <c r="E31" s="37" t="s">
        <v>305</v>
      </c>
      <c r="F31" s="325">
        <v>1000</v>
      </c>
      <c r="G31" s="295">
        <v>992643</v>
      </c>
      <c r="H31" s="296">
        <v>992643</v>
      </c>
      <c r="I31" s="244">
        <f>G31-H31</f>
        <v>0</v>
      </c>
      <c r="J31" s="244">
        <f>$F31*I31</f>
        <v>0</v>
      </c>
      <c r="K31" s="244">
        <f>J31/1000000</f>
        <v>0</v>
      </c>
      <c r="L31" s="295">
        <v>998682</v>
      </c>
      <c r="M31" s="296">
        <v>998682</v>
      </c>
      <c r="N31" s="244">
        <f>L31-M31</f>
        <v>0</v>
      </c>
      <c r="O31" s="244">
        <f>$F31*N31</f>
        <v>0</v>
      </c>
      <c r="P31" s="244">
        <f>O31/1000000</f>
        <v>0</v>
      </c>
      <c r="Q31" s="391"/>
    </row>
    <row r="32" spans="1:17" s="387" customFormat="1" ht="15.75" customHeight="1">
      <c r="A32" s="315"/>
      <c r="B32" s="318" t="s">
        <v>30</v>
      </c>
      <c r="C32" s="319"/>
      <c r="D32" s="36"/>
      <c r="E32" s="36"/>
      <c r="F32" s="325"/>
      <c r="G32" s="295"/>
      <c r="H32" s="296"/>
      <c r="I32" s="244"/>
      <c r="J32" s="244"/>
      <c r="K32" s="107">
        <f>SUM(K29:K31)</f>
        <v>-2.58825</v>
      </c>
      <c r="L32" s="295"/>
      <c r="M32" s="296"/>
      <c r="N32" s="244"/>
      <c r="O32" s="244"/>
      <c r="P32" s="107">
        <f>SUM(P29:P31)</f>
        <v>0</v>
      </c>
      <c r="Q32" s="391"/>
    </row>
    <row r="33" spans="1:17" s="387" customFormat="1" ht="15.75" customHeight="1">
      <c r="A33" s="315">
        <v>22</v>
      </c>
      <c r="B33" s="316" t="s">
        <v>95</v>
      </c>
      <c r="C33" s="319">
        <v>5128420</v>
      </c>
      <c r="D33" s="36" t="s">
        <v>12</v>
      </c>
      <c r="E33" s="37" t="s">
        <v>305</v>
      </c>
      <c r="F33" s="319">
        <v>-1000</v>
      </c>
      <c r="G33" s="295">
        <v>999400</v>
      </c>
      <c r="H33" s="296">
        <v>999391</v>
      </c>
      <c r="I33" s="244">
        <f>G33-H33</f>
        <v>9</v>
      </c>
      <c r="J33" s="244">
        <f>$F33*I33</f>
        <v>-9000</v>
      </c>
      <c r="K33" s="244">
        <f>J33/1000000</f>
        <v>-0.009</v>
      </c>
      <c r="L33" s="295">
        <v>998704</v>
      </c>
      <c r="M33" s="296">
        <v>998708</v>
      </c>
      <c r="N33" s="244">
        <f>L33-M33</f>
        <v>-4</v>
      </c>
      <c r="O33" s="244">
        <f>$F33*N33</f>
        <v>4000</v>
      </c>
      <c r="P33" s="244">
        <f>O33/1000000</f>
        <v>0.004</v>
      </c>
      <c r="Q33" s="399"/>
    </row>
    <row r="34" spans="1:17" s="387" customFormat="1" ht="15.75" customHeight="1">
      <c r="A34" s="315">
        <v>23</v>
      </c>
      <c r="B34" s="316" t="s">
        <v>96</v>
      </c>
      <c r="C34" s="319">
        <v>5295140</v>
      </c>
      <c r="D34" s="36" t="s">
        <v>12</v>
      </c>
      <c r="E34" s="37" t="s">
        <v>305</v>
      </c>
      <c r="F34" s="319">
        <v>-1000</v>
      </c>
      <c r="G34" s="295">
        <v>6550</v>
      </c>
      <c r="H34" s="296">
        <v>6514</v>
      </c>
      <c r="I34" s="244">
        <f>G34-H34</f>
        <v>36</v>
      </c>
      <c r="J34" s="244">
        <f>$F34*I34</f>
        <v>-36000</v>
      </c>
      <c r="K34" s="244">
        <f>J34/1000000</f>
        <v>-0.036</v>
      </c>
      <c r="L34" s="295">
        <v>997809</v>
      </c>
      <c r="M34" s="296">
        <v>997811</v>
      </c>
      <c r="N34" s="244">
        <f>L34-M34</f>
        <v>-2</v>
      </c>
      <c r="O34" s="244">
        <f>$F34*N34</f>
        <v>2000</v>
      </c>
      <c r="P34" s="244">
        <f>O34/1000000</f>
        <v>0.002</v>
      </c>
      <c r="Q34" s="391"/>
    </row>
    <row r="35" spans="1:17" s="387" customFormat="1" ht="15.75" customHeight="1">
      <c r="A35" s="315">
        <v>24</v>
      </c>
      <c r="B35" s="666" t="s">
        <v>133</v>
      </c>
      <c r="C35" s="319">
        <v>4902585</v>
      </c>
      <c r="D35" s="36" t="s">
        <v>12</v>
      </c>
      <c r="E35" s="37" t="s">
        <v>305</v>
      </c>
      <c r="F35" s="319">
        <v>400</v>
      </c>
      <c r="G35" s="295">
        <v>999998</v>
      </c>
      <c r="H35" s="296">
        <v>999998</v>
      </c>
      <c r="I35" s="244">
        <f>G35-H35</f>
        <v>0</v>
      </c>
      <c r="J35" s="244">
        <f>$F35*I35</f>
        <v>0</v>
      </c>
      <c r="K35" s="244">
        <f>J35/1000000</f>
        <v>0</v>
      </c>
      <c r="L35" s="295">
        <v>7</v>
      </c>
      <c r="M35" s="296">
        <v>7</v>
      </c>
      <c r="N35" s="244">
        <f>L35-M35</f>
        <v>0</v>
      </c>
      <c r="O35" s="244">
        <f>$F35*N35</f>
        <v>0</v>
      </c>
      <c r="P35" s="244">
        <f>O35/1000000</f>
        <v>0</v>
      </c>
      <c r="Q35" s="399"/>
    </row>
    <row r="36" spans="1:17" s="387" customFormat="1" ht="15.75" customHeight="1">
      <c r="A36" s="315"/>
      <c r="B36" s="318" t="s">
        <v>25</v>
      </c>
      <c r="C36" s="319"/>
      <c r="D36" s="36"/>
      <c r="E36" s="36"/>
      <c r="F36" s="325"/>
      <c r="G36" s="295"/>
      <c r="H36" s="296"/>
      <c r="I36" s="244"/>
      <c r="J36" s="244"/>
      <c r="K36" s="244"/>
      <c r="L36" s="295"/>
      <c r="M36" s="296"/>
      <c r="N36" s="244"/>
      <c r="O36" s="244"/>
      <c r="P36" s="244"/>
      <c r="Q36" s="391"/>
    </row>
    <row r="37" spans="1:17" s="387" customFormat="1" ht="15">
      <c r="A37" s="315">
        <v>25</v>
      </c>
      <c r="B37" s="284" t="s">
        <v>43</v>
      </c>
      <c r="C37" s="319">
        <v>4864854</v>
      </c>
      <c r="D37" s="40" t="s">
        <v>12</v>
      </c>
      <c r="E37" s="37" t="s">
        <v>305</v>
      </c>
      <c r="F37" s="325">
        <v>1000</v>
      </c>
      <c r="G37" s="295">
        <v>998893</v>
      </c>
      <c r="H37" s="296">
        <v>998894</v>
      </c>
      <c r="I37" s="244">
        <f>G37-H37</f>
        <v>-1</v>
      </c>
      <c r="J37" s="244">
        <f>$F37*I37</f>
        <v>-1000</v>
      </c>
      <c r="K37" s="244">
        <f>J37/1000000</f>
        <v>-0.001</v>
      </c>
      <c r="L37" s="295">
        <v>12181</v>
      </c>
      <c r="M37" s="296">
        <v>12202</v>
      </c>
      <c r="N37" s="244">
        <f>L37-M37</f>
        <v>-21</v>
      </c>
      <c r="O37" s="244">
        <f>$F37*N37</f>
        <v>-21000</v>
      </c>
      <c r="P37" s="244">
        <f>O37/1000000</f>
        <v>-0.021</v>
      </c>
      <c r="Q37" s="411"/>
    </row>
    <row r="38" spans="1:17" s="387" customFormat="1" ht="15.75" customHeight="1">
      <c r="A38" s="315"/>
      <c r="B38" s="318" t="s">
        <v>97</v>
      </c>
      <c r="C38" s="319"/>
      <c r="D38" s="36"/>
      <c r="E38" s="36"/>
      <c r="F38" s="325"/>
      <c r="G38" s="295"/>
      <c r="H38" s="296"/>
      <c r="I38" s="244"/>
      <c r="J38" s="244"/>
      <c r="K38" s="244"/>
      <c r="L38" s="295"/>
      <c r="M38" s="296"/>
      <c r="N38" s="244"/>
      <c r="O38" s="244"/>
      <c r="P38" s="244"/>
      <c r="Q38" s="391"/>
    </row>
    <row r="39" spans="1:17" s="387" customFormat="1" ht="17.25" customHeight="1">
      <c r="A39" s="315">
        <v>26</v>
      </c>
      <c r="B39" s="316" t="s">
        <v>98</v>
      </c>
      <c r="C39" s="319">
        <v>5295159</v>
      </c>
      <c r="D39" s="36" t="s">
        <v>12</v>
      </c>
      <c r="E39" s="37" t="s">
        <v>305</v>
      </c>
      <c r="F39" s="325">
        <v>-1000</v>
      </c>
      <c r="G39" s="295">
        <v>273566</v>
      </c>
      <c r="H39" s="296">
        <v>273351</v>
      </c>
      <c r="I39" s="244">
        <f aca="true" t="shared" si="12" ref="I39:I44">G39-H39</f>
        <v>215</v>
      </c>
      <c r="J39" s="244">
        <f aca="true" t="shared" si="13" ref="J39:J44">$F39*I39</f>
        <v>-215000</v>
      </c>
      <c r="K39" s="244">
        <f aca="true" t="shared" si="14" ref="K39:K44">J39/1000000</f>
        <v>-0.215</v>
      </c>
      <c r="L39" s="295">
        <v>26470</v>
      </c>
      <c r="M39" s="296">
        <v>26425</v>
      </c>
      <c r="N39" s="244">
        <f>L39-M39</f>
        <v>45</v>
      </c>
      <c r="O39" s="244">
        <f>$F39*N39</f>
        <v>-45000</v>
      </c>
      <c r="P39" s="244">
        <f>O39/1000000</f>
        <v>-0.045</v>
      </c>
      <c r="Q39" s="399"/>
    </row>
    <row r="40" spans="1:17" s="387" customFormat="1" ht="17.25" customHeight="1">
      <c r="A40" s="315"/>
      <c r="B40" s="316"/>
      <c r="C40" s="319"/>
      <c r="D40" s="36"/>
      <c r="E40" s="37"/>
      <c r="F40" s="325">
        <v>-1000</v>
      </c>
      <c r="G40" s="295">
        <v>286100</v>
      </c>
      <c r="H40" s="296">
        <v>284911</v>
      </c>
      <c r="I40" s="244">
        <f t="shared" si="12"/>
        <v>1189</v>
      </c>
      <c r="J40" s="244">
        <f t="shared" si="13"/>
        <v>-1189000</v>
      </c>
      <c r="K40" s="244">
        <f t="shared" si="14"/>
        <v>-1.189</v>
      </c>
      <c r="L40" s="295"/>
      <c r="M40" s="296"/>
      <c r="N40" s="244"/>
      <c r="O40" s="244"/>
      <c r="P40" s="244"/>
      <c r="Q40" s="399" t="s">
        <v>499</v>
      </c>
    </row>
    <row r="41" spans="1:17" s="387" customFormat="1" ht="17.25" customHeight="1">
      <c r="A41" s="315"/>
      <c r="B41" s="316"/>
      <c r="C41" s="319">
        <v>4864970</v>
      </c>
      <c r="D41" s="36" t="s">
        <v>12</v>
      </c>
      <c r="E41" s="37" t="s">
        <v>305</v>
      </c>
      <c r="F41" s="325">
        <v>-1000</v>
      </c>
      <c r="G41" s="295">
        <v>781</v>
      </c>
      <c r="H41" s="296">
        <v>0</v>
      </c>
      <c r="I41" s="244">
        <f t="shared" si="12"/>
        <v>781</v>
      </c>
      <c r="J41" s="244">
        <f t="shared" si="13"/>
        <v>-781000</v>
      </c>
      <c r="K41" s="244">
        <f t="shared" si="14"/>
        <v>-0.781</v>
      </c>
      <c r="L41" s="295">
        <v>9</v>
      </c>
      <c r="M41" s="296">
        <v>0</v>
      </c>
      <c r="N41" s="244">
        <f>L41-M41</f>
        <v>9</v>
      </c>
      <c r="O41" s="244">
        <f>$F41*N41</f>
        <v>-9000</v>
      </c>
      <c r="P41" s="244">
        <f>O41/1000000</f>
        <v>-0.009</v>
      </c>
      <c r="Q41" s="399" t="s">
        <v>498</v>
      </c>
    </row>
    <row r="42" spans="1:17" s="387" customFormat="1" ht="15.75" customHeight="1">
      <c r="A42" s="315">
        <v>27</v>
      </c>
      <c r="B42" s="316" t="s">
        <v>99</v>
      </c>
      <c r="C42" s="319">
        <v>4902495</v>
      </c>
      <c r="D42" s="36" t="s">
        <v>12</v>
      </c>
      <c r="E42" s="37" t="s">
        <v>305</v>
      </c>
      <c r="F42" s="325">
        <v>-1000</v>
      </c>
      <c r="G42" s="295">
        <v>1202</v>
      </c>
      <c r="H42" s="296">
        <v>1202</v>
      </c>
      <c r="I42" s="244">
        <f t="shared" si="12"/>
        <v>0</v>
      </c>
      <c r="J42" s="244">
        <f t="shared" si="13"/>
        <v>0</v>
      </c>
      <c r="K42" s="244">
        <f t="shared" si="14"/>
        <v>0</v>
      </c>
      <c r="L42" s="295">
        <v>1467</v>
      </c>
      <c r="M42" s="296">
        <v>1467</v>
      </c>
      <c r="N42" s="244">
        <f>L42-M42</f>
        <v>0</v>
      </c>
      <c r="O42" s="244">
        <f>$F42*N42</f>
        <v>0</v>
      </c>
      <c r="P42" s="244">
        <f>O42/1000000</f>
        <v>0</v>
      </c>
      <c r="Q42" s="399"/>
    </row>
    <row r="43" spans="1:17" s="387" customFormat="1" ht="15.75" customHeight="1">
      <c r="A43" s="315">
        <v>28</v>
      </c>
      <c r="B43" s="316" t="s">
        <v>100</v>
      </c>
      <c r="C43" s="319">
        <v>4864934</v>
      </c>
      <c r="D43" s="36" t="s">
        <v>12</v>
      </c>
      <c r="E43" s="37" t="s">
        <v>305</v>
      </c>
      <c r="F43" s="325">
        <v>-1000</v>
      </c>
      <c r="G43" s="295">
        <v>10959</v>
      </c>
      <c r="H43" s="296">
        <v>10730</v>
      </c>
      <c r="I43" s="244">
        <f t="shared" si="12"/>
        <v>229</v>
      </c>
      <c r="J43" s="244">
        <f t="shared" si="13"/>
        <v>-229000</v>
      </c>
      <c r="K43" s="244">
        <f t="shared" si="14"/>
        <v>-0.229</v>
      </c>
      <c r="L43" s="295">
        <v>998986</v>
      </c>
      <c r="M43" s="296">
        <v>998980</v>
      </c>
      <c r="N43" s="244">
        <f>L43-M43</f>
        <v>6</v>
      </c>
      <c r="O43" s="244">
        <f>$F43*N43</f>
        <v>-6000</v>
      </c>
      <c r="P43" s="244">
        <f>O43/1000000</f>
        <v>-0.006</v>
      </c>
      <c r="Q43" s="410"/>
    </row>
    <row r="44" spans="1:17" s="387" customFormat="1" ht="15.75" customHeight="1">
      <c r="A44" s="315">
        <v>29</v>
      </c>
      <c r="B44" s="284" t="s">
        <v>101</v>
      </c>
      <c r="C44" s="319">
        <v>4864906</v>
      </c>
      <c r="D44" s="36" t="s">
        <v>12</v>
      </c>
      <c r="E44" s="37" t="s">
        <v>305</v>
      </c>
      <c r="F44" s="325">
        <v>-1000</v>
      </c>
      <c r="G44" s="295">
        <v>6888</v>
      </c>
      <c r="H44" s="296">
        <v>6844</v>
      </c>
      <c r="I44" s="244">
        <f t="shared" si="12"/>
        <v>44</v>
      </c>
      <c r="J44" s="244">
        <f t="shared" si="13"/>
        <v>-44000</v>
      </c>
      <c r="K44" s="244">
        <f t="shared" si="14"/>
        <v>-0.044</v>
      </c>
      <c r="L44" s="295">
        <v>998036</v>
      </c>
      <c r="M44" s="296">
        <v>998036</v>
      </c>
      <c r="N44" s="244">
        <f>L44-M44</f>
        <v>0</v>
      </c>
      <c r="O44" s="244">
        <f>$F44*N44</f>
        <v>0</v>
      </c>
      <c r="P44" s="244">
        <f>O44/1000000</f>
        <v>0</v>
      </c>
      <c r="Q44" s="403"/>
    </row>
    <row r="45" spans="1:17" s="387" customFormat="1" ht="15.75" customHeight="1">
      <c r="A45" s="315"/>
      <c r="B45" s="318" t="s">
        <v>367</v>
      </c>
      <c r="C45" s="319"/>
      <c r="D45" s="393"/>
      <c r="E45" s="394"/>
      <c r="F45" s="325"/>
      <c r="G45" s="295"/>
      <c r="H45" s="296"/>
      <c r="I45" s="244"/>
      <c r="J45" s="244"/>
      <c r="K45" s="244"/>
      <c r="L45" s="295"/>
      <c r="M45" s="296"/>
      <c r="N45" s="244"/>
      <c r="O45" s="244"/>
      <c r="P45" s="244"/>
      <c r="Q45" s="636"/>
    </row>
    <row r="46" spans="1:17" s="387" customFormat="1" ht="15.75" customHeight="1">
      <c r="A46" s="315">
        <v>30</v>
      </c>
      <c r="B46" s="316" t="s">
        <v>98</v>
      </c>
      <c r="C46" s="319">
        <v>5295177</v>
      </c>
      <c r="D46" s="393" t="s">
        <v>12</v>
      </c>
      <c r="E46" s="394" t="s">
        <v>305</v>
      </c>
      <c r="F46" s="325">
        <v>-1000</v>
      </c>
      <c r="G46" s="295">
        <v>125079</v>
      </c>
      <c r="H46" s="296">
        <v>125003</v>
      </c>
      <c r="I46" s="244">
        <f>G46-H46</f>
        <v>76</v>
      </c>
      <c r="J46" s="244">
        <f>$F46*I46</f>
        <v>-76000</v>
      </c>
      <c r="K46" s="244">
        <f>J46/1000000</f>
        <v>-0.076</v>
      </c>
      <c r="L46" s="295">
        <v>982681</v>
      </c>
      <c r="M46" s="296">
        <v>982677</v>
      </c>
      <c r="N46" s="244">
        <f>L46-M46</f>
        <v>4</v>
      </c>
      <c r="O46" s="244">
        <f>$F46*N46</f>
        <v>-4000</v>
      </c>
      <c r="P46" s="244">
        <f>O46/1000000</f>
        <v>-0.004</v>
      </c>
      <c r="Q46" s="594"/>
    </row>
    <row r="47" spans="1:17" s="387" customFormat="1" ht="15.75" customHeight="1">
      <c r="A47" s="315">
        <v>31</v>
      </c>
      <c r="B47" s="316" t="s">
        <v>370</v>
      </c>
      <c r="C47" s="319">
        <v>5128456</v>
      </c>
      <c r="D47" s="393" t="s">
        <v>12</v>
      </c>
      <c r="E47" s="394" t="s">
        <v>305</v>
      </c>
      <c r="F47" s="325">
        <v>-1000</v>
      </c>
      <c r="G47" s="295">
        <v>96846</v>
      </c>
      <c r="H47" s="296">
        <v>96715</v>
      </c>
      <c r="I47" s="244">
        <f>G47-H47</f>
        <v>131</v>
      </c>
      <c r="J47" s="244">
        <f>$F47*I47</f>
        <v>-131000</v>
      </c>
      <c r="K47" s="244">
        <f>J47/1000000</f>
        <v>-0.131</v>
      </c>
      <c r="L47" s="295">
        <v>335</v>
      </c>
      <c r="M47" s="296">
        <v>335</v>
      </c>
      <c r="N47" s="244">
        <f>L47-M47</f>
        <v>0</v>
      </c>
      <c r="O47" s="244">
        <f>$F47*N47</f>
        <v>0</v>
      </c>
      <c r="P47" s="244">
        <f>O47/1000000</f>
        <v>0</v>
      </c>
      <c r="Q47" s="804"/>
    </row>
    <row r="48" spans="1:17" s="387" customFormat="1" ht="15.75" customHeight="1">
      <c r="A48" s="315">
        <v>32</v>
      </c>
      <c r="B48" s="316" t="s">
        <v>368</v>
      </c>
      <c r="C48" s="319">
        <v>4864830</v>
      </c>
      <c r="D48" s="393" t="s">
        <v>12</v>
      </c>
      <c r="E48" s="394" t="s">
        <v>305</v>
      </c>
      <c r="F48" s="325">
        <v>-5000</v>
      </c>
      <c r="G48" s="295">
        <v>2836</v>
      </c>
      <c r="H48" s="296">
        <v>2683</v>
      </c>
      <c r="I48" s="244">
        <f>G48-H48</f>
        <v>153</v>
      </c>
      <c r="J48" s="244">
        <f>$F48*I48</f>
        <v>-765000</v>
      </c>
      <c r="K48" s="244">
        <f>J48/1000000</f>
        <v>-0.765</v>
      </c>
      <c r="L48" s="295">
        <v>0</v>
      </c>
      <c r="M48" s="296">
        <v>0</v>
      </c>
      <c r="N48" s="244">
        <f>L48-M48</f>
        <v>0</v>
      </c>
      <c r="O48" s="244">
        <f>$F48*N48</f>
        <v>0</v>
      </c>
      <c r="P48" s="244">
        <f>O48/1000000</f>
        <v>0</v>
      </c>
      <c r="Q48" s="652"/>
    </row>
    <row r="49" spans="1:17" s="387" customFormat="1" ht="14.25" customHeight="1">
      <c r="A49" s="315"/>
      <c r="B49" s="318" t="s">
        <v>40</v>
      </c>
      <c r="C49" s="319"/>
      <c r="D49" s="36"/>
      <c r="E49" s="36"/>
      <c r="F49" s="325"/>
      <c r="G49" s="295"/>
      <c r="H49" s="296"/>
      <c r="I49" s="244"/>
      <c r="J49" s="244"/>
      <c r="K49" s="244"/>
      <c r="L49" s="295"/>
      <c r="M49" s="296"/>
      <c r="N49" s="244"/>
      <c r="O49" s="244"/>
      <c r="P49" s="244"/>
      <c r="Q49" s="391"/>
    </row>
    <row r="50" spans="1:17" s="387" customFormat="1" ht="14.25" customHeight="1">
      <c r="A50" s="315"/>
      <c r="B50" s="317" t="s">
        <v>17</v>
      </c>
      <c r="C50" s="319"/>
      <c r="D50" s="40"/>
      <c r="E50" s="40"/>
      <c r="F50" s="325"/>
      <c r="G50" s="295"/>
      <c r="H50" s="296"/>
      <c r="I50" s="244"/>
      <c r="J50" s="244"/>
      <c r="K50" s="244"/>
      <c r="L50" s="295"/>
      <c r="M50" s="296"/>
      <c r="N50" s="244"/>
      <c r="O50" s="244"/>
      <c r="P50" s="244"/>
      <c r="Q50" s="391"/>
    </row>
    <row r="51" spans="1:17" s="387" customFormat="1" ht="14.25" customHeight="1">
      <c r="A51" s="315">
        <v>33</v>
      </c>
      <c r="B51" s="316" t="s">
        <v>18</v>
      </c>
      <c r="C51" s="319">
        <v>4865119</v>
      </c>
      <c r="D51" s="393" t="s">
        <v>12</v>
      </c>
      <c r="E51" s="394" t="s">
        <v>305</v>
      </c>
      <c r="F51" s="319">
        <v>1333.33</v>
      </c>
      <c r="G51" s="315">
        <v>81</v>
      </c>
      <c r="H51" s="303">
        <v>70</v>
      </c>
      <c r="I51" s="303">
        <f>G51-H51</f>
        <v>11</v>
      </c>
      <c r="J51" s="303">
        <f>$F51*I51</f>
        <v>14666.63</v>
      </c>
      <c r="K51" s="735">
        <f>J51/1000000</f>
        <v>0.01466663</v>
      </c>
      <c r="L51" s="315">
        <v>4</v>
      </c>
      <c r="M51" s="303">
        <v>3</v>
      </c>
      <c r="N51" s="303">
        <f>L51-M51</f>
        <v>1</v>
      </c>
      <c r="O51" s="303">
        <f>$F51*N51</f>
        <v>1333.33</v>
      </c>
      <c r="P51" s="735">
        <f>O51/1000000</f>
        <v>0.00133333</v>
      </c>
      <c r="Q51" s="736"/>
    </row>
    <row r="52" spans="1:17" s="387" customFormat="1" ht="15.75" customHeight="1">
      <c r="A52" s="315">
        <v>34</v>
      </c>
      <c r="B52" s="316" t="s">
        <v>19</v>
      </c>
      <c r="C52" s="319">
        <v>4864825</v>
      </c>
      <c r="D52" s="36" t="s">
        <v>12</v>
      </c>
      <c r="E52" s="37" t="s">
        <v>305</v>
      </c>
      <c r="F52" s="325">
        <v>133.33</v>
      </c>
      <c r="G52" s="295">
        <v>6021</v>
      </c>
      <c r="H52" s="296">
        <v>6033</v>
      </c>
      <c r="I52" s="244">
        <f>G52-H52</f>
        <v>-12</v>
      </c>
      <c r="J52" s="244">
        <f>$F52*I52</f>
        <v>-1599.96</v>
      </c>
      <c r="K52" s="244">
        <f>J52/1000000</f>
        <v>-0.00159996</v>
      </c>
      <c r="L52" s="295">
        <v>8037</v>
      </c>
      <c r="M52" s="296">
        <v>8037</v>
      </c>
      <c r="N52" s="244">
        <f>L52-M52</f>
        <v>0</v>
      </c>
      <c r="O52" s="244">
        <f>$F52*N52</f>
        <v>0</v>
      </c>
      <c r="P52" s="244">
        <f>O52/1000000</f>
        <v>0</v>
      </c>
      <c r="Q52" s="391"/>
    </row>
    <row r="53" spans="1:17" ht="15.75" customHeight="1">
      <c r="A53" s="315"/>
      <c r="B53" s="318" t="s">
        <v>110</v>
      </c>
      <c r="C53" s="319"/>
      <c r="D53" s="36"/>
      <c r="E53" s="36"/>
      <c r="F53" s="325"/>
      <c r="G53" s="295"/>
      <c r="H53" s="296"/>
      <c r="I53" s="342"/>
      <c r="J53" s="342"/>
      <c r="K53" s="342"/>
      <c r="L53" s="295"/>
      <c r="M53" s="296"/>
      <c r="N53" s="342"/>
      <c r="O53" s="342"/>
      <c r="P53" s="342"/>
      <c r="Q53" s="128"/>
    </row>
    <row r="54" spans="1:17" s="387" customFormat="1" ht="15.75" customHeight="1">
      <c r="A54" s="315">
        <v>35</v>
      </c>
      <c r="B54" s="316" t="s">
        <v>111</v>
      </c>
      <c r="C54" s="319">
        <v>4865137</v>
      </c>
      <c r="D54" s="36" t="s">
        <v>12</v>
      </c>
      <c r="E54" s="37" t="s">
        <v>305</v>
      </c>
      <c r="F54" s="319">
        <v>1000</v>
      </c>
      <c r="G54" s="295">
        <v>0</v>
      </c>
      <c r="H54" s="296">
        <v>0</v>
      </c>
      <c r="I54" s="244">
        <f>G54-H54</f>
        <v>0</v>
      </c>
      <c r="J54" s="244">
        <f>$F54*I54</f>
        <v>0</v>
      </c>
      <c r="K54" s="244">
        <f>J54/1000000</f>
        <v>0</v>
      </c>
      <c r="L54" s="295">
        <v>0</v>
      </c>
      <c r="M54" s="296">
        <v>0</v>
      </c>
      <c r="N54" s="244">
        <f>L54-M54</f>
        <v>0</v>
      </c>
      <c r="O54" s="244">
        <f>$F54*N54</f>
        <v>0</v>
      </c>
      <c r="P54" s="244">
        <f>O54/1000000</f>
        <v>0</v>
      </c>
      <c r="Q54" s="391"/>
    </row>
    <row r="55" spans="1:17" s="414" customFormat="1" ht="15.75" customHeight="1">
      <c r="A55" s="315">
        <v>36</v>
      </c>
      <c r="B55" s="284" t="s">
        <v>112</v>
      </c>
      <c r="C55" s="319">
        <v>4864828</v>
      </c>
      <c r="D55" s="40" t="s">
        <v>12</v>
      </c>
      <c r="E55" s="37" t="s">
        <v>305</v>
      </c>
      <c r="F55" s="319">
        <v>133</v>
      </c>
      <c r="G55" s="295">
        <v>992418</v>
      </c>
      <c r="H55" s="296">
        <v>992418</v>
      </c>
      <c r="I55" s="244">
        <f>G55-H55</f>
        <v>0</v>
      </c>
      <c r="J55" s="244">
        <f>$F55*I55</f>
        <v>0</v>
      </c>
      <c r="K55" s="244">
        <f>J55/1000000</f>
        <v>0</v>
      </c>
      <c r="L55" s="295">
        <v>7840</v>
      </c>
      <c r="M55" s="296">
        <v>8385</v>
      </c>
      <c r="N55" s="244">
        <f>L55-M55</f>
        <v>-545</v>
      </c>
      <c r="O55" s="244">
        <f>$F55*N55</f>
        <v>-72485</v>
      </c>
      <c r="P55" s="244">
        <f>O55/1000000</f>
        <v>-0.072485</v>
      </c>
      <c r="Q55" s="844"/>
    </row>
    <row r="56" spans="1:17" s="387" customFormat="1" ht="15.75" customHeight="1">
      <c r="A56" s="315"/>
      <c r="B56" s="317" t="s">
        <v>402</v>
      </c>
      <c r="C56" s="319"/>
      <c r="D56" s="40"/>
      <c r="E56" s="37"/>
      <c r="F56" s="319"/>
      <c r="G56" s="295"/>
      <c r="H56" s="296"/>
      <c r="I56" s="244"/>
      <c r="J56" s="244"/>
      <c r="K56" s="244"/>
      <c r="L56" s="295"/>
      <c r="M56" s="296"/>
      <c r="N56" s="244"/>
      <c r="O56" s="244"/>
      <c r="P56" s="244"/>
      <c r="Q56" s="844"/>
    </row>
    <row r="57" spans="1:17" s="387" customFormat="1" ht="15.75" customHeight="1">
      <c r="A57" s="315">
        <v>37</v>
      </c>
      <c r="B57" s="284" t="s">
        <v>34</v>
      </c>
      <c r="C57" s="319">
        <v>5295145</v>
      </c>
      <c r="D57" s="40" t="s">
        <v>12</v>
      </c>
      <c r="E57" s="37" t="s">
        <v>305</v>
      </c>
      <c r="F57" s="319">
        <v>-1000</v>
      </c>
      <c r="G57" s="295">
        <v>975035</v>
      </c>
      <c r="H57" s="296">
        <v>975025</v>
      </c>
      <c r="I57" s="244">
        <f>G57-H57</f>
        <v>10</v>
      </c>
      <c r="J57" s="244">
        <f>$F57*I57</f>
        <v>-10000</v>
      </c>
      <c r="K57" s="244">
        <f>J57/1000000</f>
        <v>-0.01</v>
      </c>
      <c r="L57" s="295">
        <v>990233</v>
      </c>
      <c r="M57" s="296">
        <v>990214</v>
      </c>
      <c r="N57" s="244">
        <f>L57-M57</f>
        <v>19</v>
      </c>
      <c r="O57" s="244">
        <f>$F57*N57</f>
        <v>-19000</v>
      </c>
      <c r="P57" s="244">
        <f>O57/1000000</f>
        <v>-0.019</v>
      </c>
      <c r="Q57" s="844"/>
    </row>
    <row r="58" spans="1:17" s="417" customFormat="1" ht="15.75" customHeight="1" thickBot="1">
      <c r="A58" s="596">
        <v>38</v>
      </c>
      <c r="B58" s="645" t="s">
        <v>162</v>
      </c>
      <c r="C58" s="320">
        <v>5295146</v>
      </c>
      <c r="D58" s="320" t="s">
        <v>12</v>
      </c>
      <c r="E58" s="320" t="s">
        <v>305</v>
      </c>
      <c r="F58" s="320">
        <v>-1000</v>
      </c>
      <c r="G58" s="389">
        <v>961855</v>
      </c>
      <c r="H58" s="390">
        <v>961844</v>
      </c>
      <c r="I58" s="320">
        <f>G58-H58</f>
        <v>11</v>
      </c>
      <c r="J58" s="320">
        <f>$F58*I58</f>
        <v>-11000</v>
      </c>
      <c r="K58" s="733">
        <f>J58/1000000</f>
        <v>-0.011</v>
      </c>
      <c r="L58" s="389">
        <v>969515</v>
      </c>
      <c r="M58" s="390">
        <v>969499</v>
      </c>
      <c r="N58" s="320">
        <f>L58-M58</f>
        <v>16</v>
      </c>
      <c r="O58" s="320">
        <f>$F58*N58</f>
        <v>-16000</v>
      </c>
      <c r="P58" s="733">
        <f>O58/1000000</f>
        <v>-0.016</v>
      </c>
      <c r="Q58" s="845"/>
    </row>
    <row r="59" spans="1:17" s="387" customFormat="1" ht="6" customHeight="1" thickTop="1">
      <c r="A59" s="303"/>
      <c r="B59" s="284"/>
      <c r="C59" s="319"/>
      <c r="D59" s="40"/>
      <c r="E59" s="37"/>
      <c r="F59" s="319"/>
      <c r="G59" s="295"/>
      <c r="H59" s="296"/>
      <c r="I59" s="244"/>
      <c r="J59" s="244"/>
      <c r="K59" s="244"/>
      <c r="L59" s="296"/>
      <c r="M59" s="296"/>
      <c r="N59" s="244"/>
      <c r="O59" s="244"/>
      <c r="P59" s="244"/>
      <c r="Q59" s="414"/>
    </row>
    <row r="60" spans="2:16" s="387" customFormat="1" ht="15" customHeight="1">
      <c r="B60" s="15" t="s">
        <v>129</v>
      </c>
      <c r="F60" s="498"/>
      <c r="G60" s="296"/>
      <c r="H60" s="296"/>
      <c r="I60" s="455"/>
      <c r="J60" s="455"/>
      <c r="K60" s="715">
        <f>SUM(K8:K59)-K32</f>
        <v>-6.255399569999998</v>
      </c>
      <c r="N60" s="455"/>
      <c r="O60" s="455"/>
      <c r="P60" s="715">
        <f>SUM(P8:P59)-P32</f>
        <v>-0.35046701</v>
      </c>
    </row>
    <row r="61" spans="2:16" s="387" customFormat="1" ht="1.5" customHeight="1">
      <c r="B61" s="15"/>
      <c r="F61" s="498"/>
      <c r="G61" s="296"/>
      <c r="H61" s="296"/>
      <c r="I61" s="455"/>
      <c r="J61" s="455"/>
      <c r="K61" s="305"/>
      <c r="N61" s="455"/>
      <c r="O61" s="455"/>
      <c r="P61" s="305"/>
    </row>
    <row r="62" spans="2:16" s="387" customFormat="1" ht="16.5">
      <c r="B62" s="15" t="s">
        <v>130</v>
      </c>
      <c r="F62" s="498"/>
      <c r="G62" s="296"/>
      <c r="H62" s="296"/>
      <c r="I62" s="455"/>
      <c r="J62" s="455"/>
      <c r="K62" s="715">
        <f>SUM(K60:K61)</f>
        <v>-6.255399569999998</v>
      </c>
      <c r="N62" s="455"/>
      <c r="O62" s="455"/>
      <c r="P62" s="715">
        <f>SUM(P60:P61)</f>
        <v>-0.35046701</v>
      </c>
    </row>
    <row r="63" spans="6:8" s="387" customFormat="1" ht="15">
      <c r="F63" s="498"/>
      <c r="G63" s="296"/>
      <c r="H63" s="296"/>
    </row>
    <row r="64" spans="6:17" s="387" customFormat="1" ht="15">
      <c r="F64" s="498"/>
      <c r="G64" s="296"/>
      <c r="H64" s="296"/>
      <c r="Q64" s="716" t="str">
        <f>NDPL!$Q$1</f>
        <v>FEBRUARY-2023</v>
      </c>
    </row>
    <row r="65" spans="6:8" s="387" customFormat="1" ht="15">
      <c r="F65" s="498"/>
      <c r="G65" s="296"/>
      <c r="H65" s="296"/>
    </row>
    <row r="66" spans="6:17" s="387" customFormat="1" ht="15">
      <c r="F66" s="498"/>
      <c r="G66" s="296"/>
      <c r="H66" s="296"/>
      <c r="Q66" s="716"/>
    </row>
    <row r="67" spans="1:16" s="387" customFormat="1" ht="18.75" thickBot="1">
      <c r="A67" s="81" t="s">
        <v>223</v>
      </c>
      <c r="F67" s="498"/>
      <c r="G67" s="717"/>
      <c r="H67" s="717"/>
      <c r="I67" s="42" t="s">
        <v>7</v>
      </c>
      <c r="J67" s="414"/>
      <c r="K67" s="414"/>
      <c r="L67" s="414"/>
      <c r="M67" s="414"/>
      <c r="N67" s="42" t="s">
        <v>355</v>
      </c>
      <c r="O67" s="414"/>
      <c r="P67" s="414"/>
    </row>
    <row r="68" spans="1:17" s="387" customFormat="1" ht="39.75" thickBot="1" thickTop="1">
      <c r="A68" s="430" t="s">
        <v>8</v>
      </c>
      <c r="B68" s="431" t="s">
        <v>9</v>
      </c>
      <c r="C68" s="432" t="s">
        <v>1</v>
      </c>
      <c r="D68" s="432" t="s">
        <v>2</v>
      </c>
      <c r="E68" s="432" t="s">
        <v>3</v>
      </c>
      <c r="F68" s="432" t="s">
        <v>10</v>
      </c>
      <c r="G68" s="430" t="str">
        <f>NDPL!G5</f>
        <v>FINAL READING 28/02/2023</v>
      </c>
      <c r="H68" s="432" t="str">
        <f>NDPL!H5</f>
        <v>INTIAL READING 01/02/2023</v>
      </c>
      <c r="I68" s="432" t="s">
        <v>4</v>
      </c>
      <c r="J68" s="432" t="s">
        <v>5</v>
      </c>
      <c r="K68" s="432" t="s">
        <v>6</v>
      </c>
      <c r="L68" s="430" t="str">
        <f>NDPL!G5</f>
        <v>FINAL READING 28/02/2023</v>
      </c>
      <c r="M68" s="432" t="str">
        <f>NDPL!H5</f>
        <v>INTIAL READING 01/02/2023</v>
      </c>
      <c r="N68" s="432" t="s">
        <v>4</v>
      </c>
      <c r="O68" s="432" t="s">
        <v>5</v>
      </c>
      <c r="P68" s="432" t="s">
        <v>6</v>
      </c>
      <c r="Q68" s="448" t="s">
        <v>270</v>
      </c>
    </row>
    <row r="69" spans="1:16" s="387" customFormat="1" ht="17.25" thickBot="1" thickTop="1">
      <c r="A69" s="700"/>
      <c r="B69" s="718"/>
      <c r="C69" s="700"/>
      <c r="D69" s="700"/>
      <c r="E69" s="700"/>
      <c r="F69" s="719"/>
      <c r="G69" s="700"/>
      <c r="H69" s="700"/>
      <c r="I69" s="700"/>
      <c r="J69" s="700"/>
      <c r="K69" s="700"/>
      <c r="L69" s="700"/>
      <c r="M69" s="700"/>
      <c r="N69" s="700"/>
      <c r="O69" s="700"/>
      <c r="P69" s="700"/>
    </row>
    <row r="70" spans="1:17" s="387" customFormat="1" ht="15.75" customHeight="1" thickTop="1">
      <c r="A70" s="313"/>
      <c r="B70" s="314" t="s">
        <v>116</v>
      </c>
      <c r="C70" s="32"/>
      <c r="D70" s="32"/>
      <c r="E70" s="32"/>
      <c r="F70" s="285"/>
      <c r="G70" s="25"/>
      <c r="H70" s="396"/>
      <c r="I70" s="396"/>
      <c r="J70" s="396"/>
      <c r="K70" s="396"/>
      <c r="L70" s="25"/>
      <c r="M70" s="396"/>
      <c r="N70" s="396"/>
      <c r="O70" s="396"/>
      <c r="P70" s="396"/>
      <c r="Q70" s="454"/>
    </row>
    <row r="71" spans="1:17" s="387" customFormat="1" ht="15.75" customHeight="1">
      <c r="A71" s="315">
        <v>1</v>
      </c>
      <c r="B71" s="316" t="s">
        <v>14</v>
      </c>
      <c r="C71" s="319">
        <v>4864977</v>
      </c>
      <c r="D71" s="36" t="s">
        <v>12</v>
      </c>
      <c r="E71" s="37" t="s">
        <v>305</v>
      </c>
      <c r="F71" s="325">
        <v>-1000</v>
      </c>
      <c r="G71" s="295">
        <v>527</v>
      </c>
      <c r="H71" s="296">
        <v>479</v>
      </c>
      <c r="I71" s="296">
        <f>G71-H71</f>
        <v>48</v>
      </c>
      <c r="J71" s="296">
        <f>$F71*I71</f>
        <v>-48000</v>
      </c>
      <c r="K71" s="296">
        <f>J71/1000000</f>
        <v>-0.048</v>
      </c>
      <c r="L71" s="295">
        <v>133</v>
      </c>
      <c r="M71" s="296">
        <v>112</v>
      </c>
      <c r="N71" s="296">
        <f>L71-M71</f>
        <v>21</v>
      </c>
      <c r="O71" s="296">
        <f>$F71*N71</f>
        <v>-21000</v>
      </c>
      <c r="P71" s="296">
        <f>O71/1000000</f>
        <v>-0.021</v>
      </c>
      <c r="Q71" s="399"/>
    </row>
    <row r="72" spans="1:17" s="387" customFormat="1" ht="15.75" customHeight="1">
      <c r="A72" s="315">
        <v>2</v>
      </c>
      <c r="B72" s="316" t="s">
        <v>15</v>
      </c>
      <c r="C72" s="319">
        <v>5295153</v>
      </c>
      <c r="D72" s="36" t="s">
        <v>12</v>
      </c>
      <c r="E72" s="37" t="s">
        <v>305</v>
      </c>
      <c r="F72" s="325">
        <v>-1000</v>
      </c>
      <c r="G72" s="295">
        <v>981970</v>
      </c>
      <c r="H72" s="296">
        <v>981876</v>
      </c>
      <c r="I72" s="296">
        <f>G72-H72</f>
        <v>94</v>
      </c>
      <c r="J72" s="296">
        <f>$F72*I72</f>
        <v>-94000</v>
      </c>
      <c r="K72" s="296">
        <f>J72/1000000</f>
        <v>-0.094</v>
      </c>
      <c r="L72" s="295">
        <v>931278</v>
      </c>
      <c r="M72" s="296">
        <v>931213</v>
      </c>
      <c r="N72" s="296">
        <f>L72-M72</f>
        <v>65</v>
      </c>
      <c r="O72" s="296">
        <f>$F72*N72</f>
        <v>-65000</v>
      </c>
      <c r="P72" s="296">
        <f>O72/1000000</f>
        <v>-0.065</v>
      </c>
      <c r="Q72" s="391"/>
    </row>
    <row r="73" spans="1:17" s="387" customFormat="1" ht="15">
      <c r="A73" s="315">
        <v>3</v>
      </c>
      <c r="B73" s="316" t="s">
        <v>16</v>
      </c>
      <c r="C73" s="319">
        <v>5100230</v>
      </c>
      <c r="D73" s="36" t="s">
        <v>12</v>
      </c>
      <c r="E73" s="37" t="s">
        <v>305</v>
      </c>
      <c r="F73" s="325">
        <v>-1000</v>
      </c>
      <c r="G73" s="295">
        <v>235</v>
      </c>
      <c r="H73" s="296">
        <v>196</v>
      </c>
      <c r="I73" s="296">
        <f>G73-H73</f>
        <v>39</v>
      </c>
      <c r="J73" s="296">
        <f>$F73*I73</f>
        <v>-39000</v>
      </c>
      <c r="K73" s="296">
        <f>J73/1000000</f>
        <v>-0.039</v>
      </c>
      <c r="L73" s="295">
        <v>13</v>
      </c>
      <c r="M73" s="296">
        <v>2</v>
      </c>
      <c r="N73" s="296">
        <f>L73-M73</f>
        <v>11</v>
      </c>
      <c r="O73" s="296">
        <f>$F73*N73</f>
        <v>-11000</v>
      </c>
      <c r="P73" s="296">
        <f>O73/1000000</f>
        <v>-0.011</v>
      </c>
      <c r="Q73" s="388"/>
    </row>
    <row r="74" spans="1:17" s="387" customFormat="1" ht="15">
      <c r="A74" s="315">
        <v>4</v>
      </c>
      <c r="B74" s="316" t="s">
        <v>152</v>
      </c>
      <c r="C74" s="319">
        <v>4864812</v>
      </c>
      <c r="D74" s="36" t="s">
        <v>12</v>
      </c>
      <c r="E74" s="37" t="s">
        <v>305</v>
      </c>
      <c r="F74" s="325">
        <v>-1000</v>
      </c>
      <c r="G74" s="295">
        <v>2199</v>
      </c>
      <c r="H74" s="296">
        <v>1721</v>
      </c>
      <c r="I74" s="296">
        <f>G74-H74</f>
        <v>478</v>
      </c>
      <c r="J74" s="296">
        <f>$F74*I74</f>
        <v>-478000</v>
      </c>
      <c r="K74" s="296">
        <f>J74/1000000</f>
        <v>-0.478</v>
      </c>
      <c r="L74" s="295">
        <v>999725</v>
      </c>
      <c r="M74" s="296">
        <v>999723</v>
      </c>
      <c r="N74" s="296">
        <f>L74-M74</f>
        <v>2</v>
      </c>
      <c r="O74" s="296">
        <f>$F74*N74</f>
        <v>-2000</v>
      </c>
      <c r="P74" s="296">
        <f>O74/1000000</f>
        <v>-0.002</v>
      </c>
      <c r="Q74" s="670"/>
    </row>
    <row r="75" spans="1:17" s="387" customFormat="1" ht="15.75" customHeight="1">
      <c r="A75" s="315"/>
      <c r="B75" s="317" t="s">
        <v>117</v>
      </c>
      <c r="C75" s="319"/>
      <c r="D75" s="40"/>
      <c r="E75" s="40"/>
      <c r="F75" s="325"/>
      <c r="G75" s="295"/>
      <c r="H75" s="296"/>
      <c r="I75" s="402"/>
      <c r="J75" s="402"/>
      <c r="K75" s="402"/>
      <c r="L75" s="295"/>
      <c r="M75" s="296"/>
      <c r="N75" s="402"/>
      <c r="O75" s="402"/>
      <c r="P75" s="402"/>
      <c r="Q75" s="391"/>
    </row>
    <row r="76" spans="1:17" s="387" customFormat="1" ht="15" customHeight="1">
      <c r="A76" s="315">
        <v>5</v>
      </c>
      <c r="B76" s="316" t="s">
        <v>118</v>
      </c>
      <c r="C76" s="319">
        <v>4864978</v>
      </c>
      <c r="D76" s="36" t="s">
        <v>12</v>
      </c>
      <c r="E76" s="37" t="s">
        <v>305</v>
      </c>
      <c r="F76" s="325">
        <v>-1000</v>
      </c>
      <c r="G76" s="295">
        <v>41587</v>
      </c>
      <c r="H76" s="296">
        <v>41506</v>
      </c>
      <c r="I76" s="402">
        <f>G76-H76</f>
        <v>81</v>
      </c>
      <c r="J76" s="402">
        <f>$F76*I76</f>
        <v>-81000</v>
      </c>
      <c r="K76" s="402">
        <f>J76/1000000</f>
        <v>-0.081</v>
      </c>
      <c r="L76" s="295">
        <v>998172</v>
      </c>
      <c r="M76" s="296">
        <v>998172</v>
      </c>
      <c r="N76" s="402">
        <f>L76-M76</f>
        <v>0</v>
      </c>
      <c r="O76" s="402">
        <f>$F76*N76</f>
        <v>0</v>
      </c>
      <c r="P76" s="402">
        <f>O76/1000000</f>
        <v>0</v>
      </c>
      <c r="Q76" s="391"/>
    </row>
    <row r="77" spans="1:17" s="387" customFormat="1" ht="15" customHeight="1">
      <c r="A77" s="315">
        <v>6</v>
      </c>
      <c r="B77" s="316" t="s">
        <v>119</v>
      </c>
      <c r="C77" s="319">
        <v>5128466</v>
      </c>
      <c r="D77" s="36" t="s">
        <v>12</v>
      </c>
      <c r="E77" s="37" t="s">
        <v>305</v>
      </c>
      <c r="F77" s="325">
        <v>-500</v>
      </c>
      <c r="G77" s="295">
        <v>23793</v>
      </c>
      <c r="H77" s="296">
        <v>23295</v>
      </c>
      <c r="I77" s="402">
        <f>G77-H77</f>
        <v>498</v>
      </c>
      <c r="J77" s="402">
        <f>$F77*I77</f>
        <v>-249000</v>
      </c>
      <c r="K77" s="402">
        <f>J77/1000000</f>
        <v>-0.249</v>
      </c>
      <c r="L77" s="295">
        <v>660</v>
      </c>
      <c r="M77" s="296">
        <v>660</v>
      </c>
      <c r="N77" s="402">
        <f>L77-M77</f>
        <v>0</v>
      </c>
      <c r="O77" s="402">
        <f>$F77*N77</f>
        <v>0</v>
      </c>
      <c r="P77" s="402">
        <f>O77/1000000</f>
        <v>0</v>
      </c>
      <c r="Q77" s="391"/>
    </row>
    <row r="78" spans="1:17" s="387" customFormat="1" ht="15" customHeight="1">
      <c r="A78" s="315">
        <v>7</v>
      </c>
      <c r="B78" s="316" t="s">
        <v>120</v>
      </c>
      <c r="C78" s="319">
        <v>4864973</v>
      </c>
      <c r="D78" s="36" t="s">
        <v>12</v>
      </c>
      <c r="E78" s="37" t="s">
        <v>305</v>
      </c>
      <c r="F78" s="325">
        <v>-1000</v>
      </c>
      <c r="G78" s="295">
        <v>406</v>
      </c>
      <c r="H78" s="296">
        <v>333</v>
      </c>
      <c r="I78" s="402">
        <f>G78-H78</f>
        <v>73</v>
      </c>
      <c r="J78" s="402">
        <f>$F78*I78</f>
        <v>-73000</v>
      </c>
      <c r="K78" s="402">
        <f>J78/1000000</f>
        <v>-0.073</v>
      </c>
      <c r="L78" s="295">
        <v>999990</v>
      </c>
      <c r="M78" s="296">
        <v>999990</v>
      </c>
      <c r="N78" s="402">
        <f>L78-M78</f>
        <v>0</v>
      </c>
      <c r="O78" s="402">
        <f>$F78*N78</f>
        <v>0</v>
      </c>
      <c r="P78" s="402">
        <f>O78/1000000</f>
        <v>0</v>
      </c>
      <c r="Q78" s="391"/>
    </row>
    <row r="79" spans="1:17" s="421" customFormat="1" ht="15" customHeight="1">
      <c r="A79" s="720">
        <v>8</v>
      </c>
      <c r="B79" s="721" t="s">
        <v>121</v>
      </c>
      <c r="C79" s="722">
        <v>5295133</v>
      </c>
      <c r="D79" s="58" t="s">
        <v>12</v>
      </c>
      <c r="E79" s="59" t="s">
        <v>305</v>
      </c>
      <c r="F79" s="325">
        <v>-1000</v>
      </c>
      <c r="G79" s="295">
        <v>45696</v>
      </c>
      <c r="H79" s="296">
        <v>45650</v>
      </c>
      <c r="I79" s="402">
        <f>G79-H79</f>
        <v>46</v>
      </c>
      <c r="J79" s="402">
        <f>$F79*I79</f>
        <v>-46000</v>
      </c>
      <c r="K79" s="402">
        <f>J79/1000000</f>
        <v>-0.046</v>
      </c>
      <c r="L79" s="295">
        <v>999420</v>
      </c>
      <c r="M79" s="296">
        <v>999420</v>
      </c>
      <c r="N79" s="402">
        <f>L79-M79</f>
        <v>0</v>
      </c>
      <c r="O79" s="402">
        <f>$F79*N79</f>
        <v>0</v>
      </c>
      <c r="P79" s="402">
        <f>O79/1000000</f>
        <v>0</v>
      </c>
      <c r="Q79" s="723"/>
    </row>
    <row r="80" spans="1:17" s="387" customFormat="1" ht="15.75" customHeight="1">
      <c r="A80" s="315">
        <v>9</v>
      </c>
      <c r="B80" s="316" t="s">
        <v>122</v>
      </c>
      <c r="C80" s="319">
        <v>4865024</v>
      </c>
      <c r="D80" s="36" t="s">
        <v>12</v>
      </c>
      <c r="E80" s="37" t="s">
        <v>305</v>
      </c>
      <c r="F80" s="325">
        <v>-1000</v>
      </c>
      <c r="G80" s="295">
        <v>1800</v>
      </c>
      <c r="H80" s="296">
        <v>1696</v>
      </c>
      <c r="I80" s="296">
        <f>G80-H80</f>
        <v>104</v>
      </c>
      <c r="J80" s="296">
        <f>$F80*I80</f>
        <v>-104000</v>
      </c>
      <c r="K80" s="296">
        <f>J80/1000000</f>
        <v>-0.104</v>
      </c>
      <c r="L80" s="295">
        <v>22</v>
      </c>
      <c r="M80" s="296">
        <v>22</v>
      </c>
      <c r="N80" s="296">
        <f>L80-M80</f>
        <v>0</v>
      </c>
      <c r="O80" s="296">
        <f>$F80*N80</f>
        <v>0</v>
      </c>
      <c r="P80" s="296">
        <f>O80/1000000</f>
        <v>0</v>
      </c>
      <c r="Q80" s="670"/>
    </row>
    <row r="81" spans="1:17" s="387" customFormat="1" ht="15.75" customHeight="1">
      <c r="A81" s="315"/>
      <c r="B81" s="318" t="s">
        <v>123</v>
      </c>
      <c r="C81" s="319"/>
      <c r="D81" s="36"/>
      <c r="E81" s="36"/>
      <c r="F81" s="325"/>
      <c r="G81" s="295"/>
      <c r="H81" s="296"/>
      <c r="I81" s="402"/>
      <c r="J81" s="402"/>
      <c r="K81" s="402"/>
      <c r="L81" s="295"/>
      <c r="M81" s="296"/>
      <c r="N81" s="402"/>
      <c r="O81" s="402"/>
      <c r="P81" s="402"/>
      <c r="Q81" s="391"/>
    </row>
    <row r="82" spans="1:17" s="387" customFormat="1" ht="15.75" customHeight="1">
      <c r="A82" s="315">
        <v>10</v>
      </c>
      <c r="B82" s="316" t="s">
        <v>124</v>
      </c>
      <c r="C82" s="319">
        <v>5295129</v>
      </c>
      <c r="D82" s="36" t="s">
        <v>12</v>
      </c>
      <c r="E82" s="37" t="s">
        <v>305</v>
      </c>
      <c r="F82" s="325">
        <v>-1000</v>
      </c>
      <c r="G82" s="295">
        <v>972738</v>
      </c>
      <c r="H82" s="296">
        <v>972536</v>
      </c>
      <c r="I82" s="402">
        <f>G82-H82</f>
        <v>202</v>
      </c>
      <c r="J82" s="402">
        <f>$F82*I82</f>
        <v>-202000</v>
      </c>
      <c r="K82" s="402">
        <f>J82/1000000</f>
        <v>-0.202</v>
      </c>
      <c r="L82" s="295">
        <v>968085</v>
      </c>
      <c r="M82" s="296">
        <v>968080</v>
      </c>
      <c r="N82" s="402">
        <f>L82-M82</f>
        <v>5</v>
      </c>
      <c r="O82" s="402">
        <f>$F82*N82</f>
        <v>-5000</v>
      </c>
      <c r="P82" s="402">
        <f>O82/1000000</f>
        <v>-0.005</v>
      </c>
      <c r="Q82" s="391"/>
    </row>
    <row r="83" spans="1:17" s="387" customFormat="1" ht="15.75" customHeight="1">
      <c r="A83" s="315">
        <v>11</v>
      </c>
      <c r="B83" s="316" t="s">
        <v>125</v>
      </c>
      <c r="C83" s="319">
        <v>5128429</v>
      </c>
      <c r="D83" s="36" t="s">
        <v>12</v>
      </c>
      <c r="E83" s="37" t="s">
        <v>305</v>
      </c>
      <c r="F83" s="325">
        <v>-1000</v>
      </c>
      <c r="G83" s="295">
        <v>903</v>
      </c>
      <c r="H83" s="296">
        <v>802</v>
      </c>
      <c r="I83" s="402">
        <f>G83-H83</f>
        <v>101</v>
      </c>
      <c r="J83" s="402">
        <f>$F83*I83</f>
        <v>-101000</v>
      </c>
      <c r="K83" s="402">
        <f>J83/1000000</f>
        <v>-0.101</v>
      </c>
      <c r="L83" s="295">
        <v>999985</v>
      </c>
      <c r="M83" s="296">
        <v>999997</v>
      </c>
      <c r="N83" s="402">
        <f>L83-M83</f>
        <v>-12</v>
      </c>
      <c r="O83" s="402">
        <f>$F83*N83</f>
        <v>12000</v>
      </c>
      <c r="P83" s="402">
        <f>O83/1000000</f>
        <v>0.012</v>
      </c>
      <c r="Q83" s="399"/>
    </row>
    <row r="84" spans="1:17" s="387" customFormat="1" ht="15.75" customHeight="1">
      <c r="A84" s="315"/>
      <c r="B84" s="317" t="s">
        <v>126</v>
      </c>
      <c r="C84" s="319"/>
      <c r="D84" s="40"/>
      <c r="E84" s="40"/>
      <c r="F84" s="325"/>
      <c r="G84" s="295"/>
      <c r="H84" s="296"/>
      <c r="I84" s="402"/>
      <c r="J84" s="402"/>
      <c r="K84" s="402"/>
      <c r="L84" s="295"/>
      <c r="M84" s="296"/>
      <c r="N84" s="402"/>
      <c r="O84" s="402"/>
      <c r="P84" s="402"/>
      <c r="Q84" s="391"/>
    </row>
    <row r="85" spans="1:17" s="387" customFormat="1" ht="19.5" customHeight="1">
      <c r="A85" s="315">
        <v>12</v>
      </c>
      <c r="B85" s="316" t="s">
        <v>127</v>
      </c>
      <c r="C85" s="319">
        <v>4864838</v>
      </c>
      <c r="D85" s="36" t="s">
        <v>12</v>
      </c>
      <c r="E85" s="37" t="s">
        <v>305</v>
      </c>
      <c r="F85" s="325">
        <v>-5000</v>
      </c>
      <c r="G85" s="295">
        <v>13668</v>
      </c>
      <c r="H85" s="296">
        <v>13668</v>
      </c>
      <c r="I85" s="402">
        <f>G85-H85</f>
        <v>0</v>
      </c>
      <c r="J85" s="402">
        <f>$F85*I85</f>
        <v>0</v>
      </c>
      <c r="K85" s="402">
        <f>J85/1000000</f>
        <v>0</v>
      </c>
      <c r="L85" s="295">
        <v>212</v>
      </c>
      <c r="M85" s="296">
        <v>82</v>
      </c>
      <c r="N85" s="402">
        <f>L85-M85</f>
        <v>130</v>
      </c>
      <c r="O85" s="402">
        <f>$F85*N85</f>
        <v>-650000</v>
      </c>
      <c r="P85" s="402">
        <f>O85/1000000</f>
        <v>-0.65</v>
      </c>
      <c r="Q85" s="398"/>
    </row>
    <row r="86" spans="1:17" s="387" customFormat="1" ht="19.5" customHeight="1">
      <c r="A86" s="315">
        <v>13</v>
      </c>
      <c r="B86" s="316" t="s">
        <v>128</v>
      </c>
      <c r="C86" s="319">
        <v>4864929</v>
      </c>
      <c r="D86" s="36" t="s">
        <v>12</v>
      </c>
      <c r="E86" s="37" t="s">
        <v>305</v>
      </c>
      <c r="F86" s="325">
        <v>-1000</v>
      </c>
      <c r="G86" s="295">
        <v>27118</v>
      </c>
      <c r="H86" s="296">
        <v>26838</v>
      </c>
      <c r="I86" s="296">
        <f>G86-H86</f>
        <v>280</v>
      </c>
      <c r="J86" s="296">
        <f>$F86*I86</f>
        <v>-280000</v>
      </c>
      <c r="K86" s="296">
        <f>J86/1000000</f>
        <v>-0.28</v>
      </c>
      <c r="L86" s="295">
        <v>116</v>
      </c>
      <c r="M86" s="296">
        <v>113</v>
      </c>
      <c r="N86" s="296">
        <f>L86-M86</f>
        <v>3</v>
      </c>
      <c r="O86" s="296">
        <f>$F86*N86</f>
        <v>-3000</v>
      </c>
      <c r="P86" s="296">
        <f>O86/1000000</f>
        <v>-0.003</v>
      </c>
      <c r="Q86" s="398"/>
    </row>
    <row r="87" spans="1:17" s="387" customFormat="1" ht="19.5" customHeight="1">
      <c r="A87" s="315">
        <v>14</v>
      </c>
      <c r="B87" s="316" t="s">
        <v>369</v>
      </c>
      <c r="C87" s="319">
        <v>4864931</v>
      </c>
      <c r="D87" s="36" t="s">
        <v>12</v>
      </c>
      <c r="E87" s="37" t="s">
        <v>305</v>
      </c>
      <c r="F87" s="325">
        <v>-1000</v>
      </c>
      <c r="G87" s="295">
        <v>7977</v>
      </c>
      <c r="H87" s="296">
        <v>7766</v>
      </c>
      <c r="I87" s="296">
        <f>G87-H87</f>
        <v>211</v>
      </c>
      <c r="J87" s="296">
        <f>$F87*I87</f>
        <v>-211000</v>
      </c>
      <c r="K87" s="296">
        <f>J87/1000000</f>
        <v>-0.211</v>
      </c>
      <c r="L87" s="295">
        <v>6</v>
      </c>
      <c r="M87" s="296">
        <v>5</v>
      </c>
      <c r="N87" s="296">
        <f>L87-M87</f>
        <v>1</v>
      </c>
      <c r="O87" s="296">
        <f>$F87*N87</f>
        <v>-1000</v>
      </c>
      <c r="P87" s="296">
        <f>O87/1000000</f>
        <v>-0.001</v>
      </c>
      <c r="Q87" s="391"/>
    </row>
    <row r="88" spans="1:17" s="417" customFormat="1" ht="15.75" thickBot="1">
      <c r="A88" s="596"/>
      <c r="B88" s="673"/>
      <c r="C88" s="320"/>
      <c r="D88" s="82"/>
      <c r="E88" s="419"/>
      <c r="F88" s="320"/>
      <c r="G88" s="389"/>
      <c r="H88" s="390"/>
      <c r="I88" s="390"/>
      <c r="J88" s="390"/>
      <c r="K88" s="390"/>
      <c r="L88" s="389"/>
      <c r="M88" s="390"/>
      <c r="N88" s="390"/>
      <c r="O88" s="390"/>
      <c r="P88" s="390"/>
      <c r="Q88" s="674"/>
    </row>
    <row r="89" spans="1:17" ht="18.75" thickTop="1">
      <c r="A89" s="387"/>
      <c r="B89" s="265" t="s">
        <v>225</v>
      </c>
      <c r="C89" s="387"/>
      <c r="D89" s="387"/>
      <c r="E89" s="387"/>
      <c r="F89" s="498"/>
      <c r="G89" s="387"/>
      <c r="H89" s="387"/>
      <c r="I89" s="455"/>
      <c r="J89" s="455"/>
      <c r="K89" s="130">
        <f>SUM(K71:K88)</f>
        <v>-2.0060000000000002</v>
      </c>
      <c r="L89" s="414"/>
      <c r="M89" s="387"/>
      <c r="N89" s="455"/>
      <c r="O89" s="455"/>
      <c r="P89" s="130">
        <f>SUM(P71:P88)</f>
        <v>-0.746</v>
      </c>
      <c r="Q89" s="387"/>
    </row>
    <row r="90" spans="2:16" ht="18">
      <c r="B90" s="265"/>
      <c r="F90" s="169"/>
      <c r="I90" s="16"/>
      <c r="J90" s="16"/>
      <c r="K90" s="19"/>
      <c r="L90" s="17"/>
      <c r="N90" s="16"/>
      <c r="O90" s="16"/>
      <c r="P90" s="266"/>
    </row>
    <row r="91" spans="2:16" ht="18">
      <c r="B91" s="265" t="s">
        <v>134</v>
      </c>
      <c r="F91" s="169"/>
      <c r="I91" s="16"/>
      <c r="J91" s="16"/>
      <c r="K91" s="312">
        <f>SUM(K89:K90)</f>
        <v>-2.0060000000000002</v>
      </c>
      <c r="L91" s="17"/>
      <c r="N91" s="16"/>
      <c r="O91" s="16"/>
      <c r="P91" s="312">
        <f>SUM(P89:P90)</f>
        <v>-0.746</v>
      </c>
    </row>
    <row r="92" spans="6:16" ht="15">
      <c r="F92" s="169"/>
      <c r="I92" s="16"/>
      <c r="J92" s="16"/>
      <c r="K92" s="19"/>
      <c r="L92" s="17"/>
      <c r="N92" s="16"/>
      <c r="O92" s="16"/>
      <c r="P92" s="19"/>
    </row>
    <row r="93" spans="6:16" ht="15">
      <c r="F93" s="169"/>
      <c r="I93" s="16"/>
      <c r="J93" s="16"/>
      <c r="K93" s="19"/>
      <c r="L93" s="17"/>
      <c r="N93" s="16"/>
      <c r="O93" s="16"/>
      <c r="P93" s="19"/>
    </row>
    <row r="94" spans="6:18" ht="15">
      <c r="F94" s="169"/>
      <c r="I94" s="16"/>
      <c r="J94" s="16"/>
      <c r="K94" s="19"/>
      <c r="L94" s="17"/>
      <c r="N94" s="16"/>
      <c r="O94" s="16"/>
      <c r="P94" s="19"/>
      <c r="Q94" s="224" t="str">
        <f>NDPL!Q1</f>
        <v>FEBRUARY-2023</v>
      </c>
      <c r="R94" s="224"/>
    </row>
    <row r="95" spans="1:16" ht="18.75" thickBot="1">
      <c r="A95" s="274" t="s">
        <v>224</v>
      </c>
      <c r="F95" s="169"/>
      <c r="G95" s="6"/>
      <c r="H95" s="6"/>
      <c r="I95" s="42" t="s">
        <v>7</v>
      </c>
      <c r="J95" s="17"/>
      <c r="K95" s="17"/>
      <c r="L95" s="17"/>
      <c r="M95" s="17"/>
      <c r="N95" s="42" t="s">
        <v>355</v>
      </c>
      <c r="O95" s="17"/>
      <c r="P95" s="17"/>
    </row>
    <row r="96" spans="1:17" ht="48" customHeight="1" thickBot="1" thickTop="1">
      <c r="A96" s="31" t="s">
        <v>8</v>
      </c>
      <c r="B96" s="28" t="s">
        <v>9</v>
      </c>
      <c r="C96" s="29" t="s">
        <v>1</v>
      </c>
      <c r="D96" s="29" t="s">
        <v>2</v>
      </c>
      <c r="E96" s="29" t="s">
        <v>3</v>
      </c>
      <c r="F96" s="29" t="s">
        <v>10</v>
      </c>
      <c r="G96" s="31" t="str">
        <f>NDPL!G5</f>
        <v>FINAL READING 28/02/2023</v>
      </c>
      <c r="H96" s="29" t="str">
        <f>NDPL!H5</f>
        <v>INTIAL READING 01/02/2023</v>
      </c>
      <c r="I96" s="29" t="s">
        <v>4</v>
      </c>
      <c r="J96" s="29" t="s">
        <v>5</v>
      </c>
      <c r="K96" s="29" t="s">
        <v>6</v>
      </c>
      <c r="L96" s="31" t="str">
        <f>NDPL!G5</f>
        <v>FINAL READING 28/02/2023</v>
      </c>
      <c r="M96" s="29" t="str">
        <f>NDPL!H5</f>
        <v>INTIAL READING 01/02/2023</v>
      </c>
      <c r="N96" s="29" t="s">
        <v>4</v>
      </c>
      <c r="O96" s="29" t="s">
        <v>5</v>
      </c>
      <c r="P96" s="29" t="s">
        <v>6</v>
      </c>
      <c r="Q96" s="30" t="s">
        <v>270</v>
      </c>
    </row>
    <row r="97" spans="1:16" ht="17.25" thickBot="1" thickTop="1">
      <c r="A97" s="5"/>
      <c r="B97" s="39"/>
      <c r="C97" s="4"/>
      <c r="D97" s="4"/>
      <c r="E97" s="4"/>
      <c r="F97" s="286"/>
      <c r="G97" s="4"/>
      <c r="H97" s="4"/>
      <c r="I97" s="4"/>
      <c r="J97" s="4"/>
      <c r="K97" s="4"/>
      <c r="L97" s="18"/>
      <c r="M97" s="4"/>
      <c r="N97" s="4"/>
      <c r="O97" s="4"/>
      <c r="P97" s="4"/>
    </row>
    <row r="98" spans="1:17" ht="15.75" customHeight="1" thickTop="1">
      <c r="A98" s="313"/>
      <c r="B98" s="322" t="s">
        <v>30</v>
      </c>
      <c r="C98" s="323"/>
      <c r="D98" s="76"/>
      <c r="E98" s="83"/>
      <c r="F98" s="287"/>
      <c r="G98" s="27"/>
      <c r="H98" s="23"/>
      <c r="I98" s="24"/>
      <c r="J98" s="24"/>
      <c r="K98" s="24"/>
      <c r="L98" s="22"/>
      <c r="M98" s="23"/>
      <c r="N98" s="24"/>
      <c r="O98" s="24"/>
      <c r="P98" s="24"/>
      <c r="Q98" s="127"/>
    </row>
    <row r="99" spans="1:17" s="387" customFormat="1" ht="15.75" customHeight="1">
      <c r="A99" s="315">
        <v>1</v>
      </c>
      <c r="B99" s="316" t="s">
        <v>31</v>
      </c>
      <c r="C99" s="319">
        <v>4864791</v>
      </c>
      <c r="D99" s="393" t="s">
        <v>12</v>
      </c>
      <c r="E99" s="394" t="s">
        <v>305</v>
      </c>
      <c r="F99" s="325">
        <v>-266.67</v>
      </c>
      <c r="G99" s="295">
        <v>991661</v>
      </c>
      <c r="H99" s="296">
        <v>991758</v>
      </c>
      <c r="I99" s="244">
        <f>G99-H99</f>
        <v>-97</v>
      </c>
      <c r="J99" s="244">
        <f>$F99*I99</f>
        <v>25866.99</v>
      </c>
      <c r="K99" s="244">
        <f>J99/1000000</f>
        <v>0.025866990000000003</v>
      </c>
      <c r="L99" s="295">
        <v>403</v>
      </c>
      <c r="M99" s="296">
        <v>403</v>
      </c>
      <c r="N99" s="244">
        <f>L99-M99</f>
        <v>0</v>
      </c>
      <c r="O99" s="244">
        <f>$F99*N99</f>
        <v>0</v>
      </c>
      <c r="P99" s="244">
        <f>O99/1000000</f>
        <v>0</v>
      </c>
      <c r="Q99" s="410"/>
    </row>
    <row r="100" spans="1:17" s="387" customFormat="1" ht="15.75" customHeight="1">
      <c r="A100" s="315">
        <v>2</v>
      </c>
      <c r="B100" s="316" t="s">
        <v>32</v>
      </c>
      <c r="C100" s="319">
        <v>4865184</v>
      </c>
      <c r="D100" s="36" t="s">
        <v>12</v>
      </c>
      <c r="E100" s="37" t="s">
        <v>305</v>
      </c>
      <c r="F100" s="325">
        <v>-2000</v>
      </c>
      <c r="G100" s="295">
        <v>1</v>
      </c>
      <c r="H100" s="296">
        <v>1</v>
      </c>
      <c r="I100" s="244">
        <f>G100-H100</f>
        <v>0</v>
      </c>
      <c r="J100" s="244">
        <f>$F100*I100</f>
        <v>0</v>
      </c>
      <c r="K100" s="244">
        <f>J100/1000000</f>
        <v>0</v>
      </c>
      <c r="L100" s="295">
        <v>31</v>
      </c>
      <c r="M100" s="296">
        <v>26</v>
      </c>
      <c r="N100" s="296">
        <f>L100-M100</f>
        <v>5</v>
      </c>
      <c r="O100" s="296">
        <f>$F100*N100</f>
        <v>-10000</v>
      </c>
      <c r="P100" s="296">
        <f>O100/1000000</f>
        <v>-0.01</v>
      </c>
      <c r="Q100" s="391"/>
    </row>
    <row r="101" spans="1:17" s="387" customFormat="1" ht="15.75" customHeight="1">
      <c r="A101" s="315"/>
      <c r="B101" s="318" t="s">
        <v>334</v>
      </c>
      <c r="C101" s="319"/>
      <c r="D101" s="36"/>
      <c r="E101" s="37"/>
      <c r="F101" s="325"/>
      <c r="G101" s="295"/>
      <c r="H101" s="296"/>
      <c r="I101" s="244"/>
      <c r="J101" s="244"/>
      <c r="K101" s="244"/>
      <c r="L101" s="295"/>
      <c r="M101" s="296"/>
      <c r="N101" s="296"/>
      <c r="O101" s="296"/>
      <c r="P101" s="296"/>
      <c r="Q101" s="391"/>
    </row>
    <row r="102" spans="1:17" s="387" customFormat="1" ht="15">
      <c r="A102" s="315">
        <v>3</v>
      </c>
      <c r="B102" s="284" t="s">
        <v>103</v>
      </c>
      <c r="C102" s="319">
        <v>4865107</v>
      </c>
      <c r="D102" s="40" t="s">
        <v>12</v>
      </c>
      <c r="E102" s="37" t="s">
        <v>305</v>
      </c>
      <c r="F102" s="325">
        <v>-266.66</v>
      </c>
      <c r="G102" s="295">
        <v>971</v>
      </c>
      <c r="H102" s="296">
        <v>1006</v>
      </c>
      <c r="I102" s="244">
        <f aca="true" t="shared" si="15" ref="I102:I112">G102-H102</f>
        <v>-35</v>
      </c>
      <c r="J102" s="244">
        <f aca="true" t="shared" si="16" ref="J102:J113">$F102*I102</f>
        <v>9333.1</v>
      </c>
      <c r="K102" s="244">
        <f aca="true" t="shared" si="17" ref="K102:K113">J102/1000000</f>
        <v>0.0093331</v>
      </c>
      <c r="L102" s="295">
        <v>2244</v>
      </c>
      <c r="M102" s="296">
        <v>2245</v>
      </c>
      <c r="N102" s="296">
        <f aca="true" t="shared" si="18" ref="N102:N112">L102-M102</f>
        <v>-1</v>
      </c>
      <c r="O102" s="296">
        <f aca="true" t="shared" si="19" ref="O102:O113">$F102*N102</f>
        <v>266.66</v>
      </c>
      <c r="P102" s="296">
        <f aca="true" t="shared" si="20" ref="P102:P113">O102/1000000</f>
        <v>0.00026666</v>
      </c>
      <c r="Q102" s="411"/>
    </row>
    <row r="103" spans="1:17" s="387" customFormat="1" ht="15.75" customHeight="1">
      <c r="A103" s="315">
        <v>4</v>
      </c>
      <c r="B103" s="316" t="s">
        <v>104</v>
      </c>
      <c r="C103" s="319">
        <v>4865150</v>
      </c>
      <c r="D103" s="36" t="s">
        <v>12</v>
      </c>
      <c r="E103" s="37" t="s">
        <v>305</v>
      </c>
      <c r="F103" s="325">
        <v>-400</v>
      </c>
      <c r="G103" s="295">
        <v>7896</v>
      </c>
      <c r="H103" s="296">
        <v>7659</v>
      </c>
      <c r="I103" s="244">
        <f>G103-H103</f>
        <v>237</v>
      </c>
      <c r="J103" s="244">
        <f>$F103*I103</f>
        <v>-94800</v>
      </c>
      <c r="K103" s="244">
        <f>J103/1000000</f>
        <v>-0.0948</v>
      </c>
      <c r="L103" s="295">
        <v>25</v>
      </c>
      <c r="M103" s="296">
        <v>25</v>
      </c>
      <c r="N103" s="296">
        <f>L103-M103</f>
        <v>0</v>
      </c>
      <c r="O103" s="296">
        <f>$F103*N103</f>
        <v>0</v>
      </c>
      <c r="P103" s="296">
        <f>O103/1000000</f>
        <v>0</v>
      </c>
      <c r="Q103" s="391"/>
    </row>
    <row r="104" spans="1:17" s="387" customFormat="1" ht="15">
      <c r="A104" s="315">
        <v>5</v>
      </c>
      <c r="B104" s="316" t="s">
        <v>105</v>
      </c>
      <c r="C104" s="319">
        <v>4865136</v>
      </c>
      <c r="D104" s="36" t="s">
        <v>12</v>
      </c>
      <c r="E104" s="37" t="s">
        <v>305</v>
      </c>
      <c r="F104" s="325">
        <v>-200</v>
      </c>
      <c r="G104" s="295">
        <v>974150</v>
      </c>
      <c r="H104" s="296">
        <v>974503</v>
      </c>
      <c r="I104" s="244">
        <f t="shared" si="15"/>
        <v>-353</v>
      </c>
      <c r="J104" s="244">
        <f t="shared" si="16"/>
        <v>70600</v>
      </c>
      <c r="K104" s="244">
        <f t="shared" si="17"/>
        <v>0.0706</v>
      </c>
      <c r="L104" s="295">
        <v>999384</v>
      </c>
      <c r="M104" s="296">
        <v>999385</v>
      </c>
      <c r="N104" s="296">
        <f t="shared" si="18"/>
        <v>-1</v>
      </c>
      <c r="O104" s="296">
        <f t="shared" si="19"/>
        <v>200</v>
      </c>
      <c r="P104" s="296">
        <f t="shared" si="20"/>
        <v>0.0002</v>
      </c>
      <c r="Q104" s="661"/>
    </row>
    <row r="105" spans="1:17" s="387" customFormat="1" ht="15">
      <c r="A105" s="315">
        <v>6</v>
      </c>
      <c r="B105" s="316" t="s">
        <v>106</v>
      </c>
      <c r="C105" s="319">
        <v>4865172</v>
      </c>
      <c r="D105" s="36" t="s">
        <v>12</v>
      </c>
      <c r="E105" s="37" t="s">
        <v>305</v>
      </c>
      <c r="F105" s="325">
        <v>-1000</v>
      </c>
      <c r="G105" s="295">
        <v>872</v>
      </c>
      <c r="H105" s="296">
        <v>919</v>
      </c>
      <c r="I105" s="244">
        <f>G105-H105</f>
        <v>-47</v>
      </c>
      <c r="J105" s="244">
        <f>$F105*I105</f>
        <v>47000</v>
      </c>
      <c r="K105" s="244">
        <f>J105/1000000</f>
        <v>0.047</v>
      </c>
      <c r="L105" s="295">
        <v>390</v>
      </c>
      <c r="M105" s="296">
        <v>390</v>
      </c>
      <c r="N105" s="296">
        <f>L105-M105</f>
        <v>0</v>
      </c>
      <c r="O105" s="296">
        <f>$F105*N105</f>
        <v>0</v>
      </c>
      <c r="P105" s="296">
        <f>O105/1000000</f>
        <v>0</v>
      </c>
      <c r="Q105" s="589"/>
    </row>
    <row r="106" spans="1:17" s="387" customFormat="1" ht="15">
      <c r="A106" s="315">
        <v>7</v>
      </c>
      <c r="B106" s="316" t="s">
        <v>107</v>
      </c>
      <c r="C106" s="319">
        <v>4864968</v>
      </c>
      <c r="D106" s="36" t="s">
        <v>12</v>
      </c>
      <c r="E106" s="37" t="s">
        <v>305</v>
      </c>
      <c r="F106" s="325">
        <v>-800</v>
      </c>
      <c r="G106" s="295">
        <v>3593</v>
      </c>
      <c r="H106" s="296">
        <v>3615</v>
      </c>
      <c r="I106" s="244">
        <f t="shared" si="15"/>
        <v>-22</v>
      </c>
      <c r="J106" s="244">
        <f t="shared" si="16"/>
        <v>17600</v>
      </c>
      <c r="K106" s="244">
        <f t="shared" si="17"/>
        <v>0.0176</v>
      </c>
      <c r="L106" s="295">
        <v>4780</v>
      </c>
      <c r="M106" s="296">
        <v>4783</v>
      </c>
      <c r="N106" s="296">
        <f t="shared" si="18"/>
        <v>-3</v>
      </c>
      <c r="O106" s="296">
        <f t="shared" si="19"/>
        <v>2400</v>
      </c>
      <c r="P106" s="296">
        <f t="shared" si="20"/>
        <v>0.0024</v>
      </c>
      <c r="Q106" s="591" t="s">
        <v>491</v>
      </c>
    </row>
    <row r="107" spans="1:17" s="387" customFormat="1" ht="13.5" customHeight="1">
      <c r="A107" s="315"/>
      <c r="B107" s="316"/>
      <c r="C107" s="319"/>
      <c r="D107" s="36"/>
      <c r="E107" s="37"/>
      <c r="F107" s="325"/>
      <c r="G107" s="295"/>
      <c r="H107" s="296"/>
      <c r="I107" s="244"/>
      <c r="J107" s="244"/>
      <c r="K107" s="244">
        <v>0.00832</v>
      </c>
      <c r="L107" s="295"/>
      <c r="M107" s="296"/>
      <c r="N107" s="296"/>
      <c r="O107" s="296"/>
      <c r="P107" s="296">
        <v>0.00096</v>
      </c>
      <c r="Q107" s="591" t="s">
        <v>500</v>
      </c>
    </row>
    <row r="108" spans="1:17" s="387" customFormat="1" ht="15">
      <c r="A108" s="315"/>
      <c r="B108" s="316"/>
      <c r="C108" s="319">
        <v>4865010</v>
      </c>
      <c r="D108" s="36" t="s">
        <v>12</v>
      </c>
      <c r="E108" s="37" t="s">
        <v>305</v>
      </c>
      <c r="F108" s="325">
        <v>-800</v>
      </c>
      <c r="G108" s="295">
        <v>999996</v>
      </c>
      <c r="H108" s="296">
        <v>1000000</v>
      </c>
      <c r="I108" s="244">
        <f>G108-H108</f>
        <v>-4</v>
      </c>
      <c r="J108" s="244">
        <f>$F108*I108</f>
        <v>3200</v>
      </c>
      <c r="K108" s="244">
        <f>J108/1000000</f>
        <v>0.0032</v>
      </c>
      <c r="L108" s="295">
        <v>0</v>
      </c>
      <c r="M108" s="296">
        <v>0</v>
      </c>
      <c r="N108" s="296">
        <f>L108-M108</f>
        <v>0</v>
      </c>
      <c r="O108" s="296">
        <f>$F108*N108</f>
        <v>0</v>
      </c>
      <c r="P108" s="296">
        <f>O108/1000000</f>
        <v>0</v>
      </c>
      <c r="Q108" s="591" t="s">
        <v>482</v>
      </c>
    </row>
    <row r="109" spans="1:17" s="387" customFormat="1" ht="15.75" customHeight="1">
      <c r="A109" s="315">
        <v>8</v>
      </c>
      <c r="B109" s="316" t="s">
        <v>330</v>
      </c>
      <c r="C109" s="319">
        <v>4865004</v>
      </c>
      <c r="D109" s="36" t="s">
        <v>12</v>
      </c>
      <c r="E109" s="37" t="s">
        <v>305</v>
      </c>
      <c r="F109" s="325">
        <v>-800</v>
      </c>
      <c r="G109" s="295">
        <v>1928</v>
      </c>
      <c r="H109" s="296">
        <v>1987</v>
      </c>
      <c r="I109" s="244">
        <f t="shared" si="15"/>
        <v>-59</v>
      </c>
      <c r="J109" s="244">
        <f t="shared" si="16"/>
        <v>47200</v>
      </c>
      <c r="K109" s="244">
        <f t="shared" si="17"/>
        <v>0.0472</v>
      </c>
      <c r="L109" s="295">
        <v>1650</v>
      </c>
      <c r="M109" s="296">
        <v>1650</v>
      </c>
      <c r="N109" s="296">
        <f t="shared" si="18"/>
        <v>0</v>
      </c>
      <c r="O109" s="296">
        <f t="shared" si="19"/>
        <v>0</v>
      </c>
      <c r="P109" s="296">
        <f t="shared" si="20"/>
        <v>0</v>
      </c>
      <c r="Q109" s="411"/>
    </row>
    <row r="110" spans="1:17" s="387" customFormat="1" ht="15.75" customHeight="1">
      <c r="A110" s="315">
        <v>9</v>
      </c>
      <c r="B110" s="316" t="s">
        <v>352</v>
      </c>
      <c r="C110" s="319">
        <v>4865050</v>
      </c>
      <c r="D110" s="36" t="s">
        <v>12</v>
      </c>
      <c r="E110" s="37" t="s">
        <v>305</v>
      </c>
      <c r="F110" s="325">
        <v>-800</v>
      </c>
      <c r="G110" s="295">
        <v>982119</v>
      </c>
      <c r="H110" s="296">
        <v>982119</v>
      </c>
      <c r="I110" s="244">
        <f>G110-H110</f>
        <v>0</v>
      </c>
      <c r="J110" s="244">
        <f t="shared" si="16"/>
        <v>0</v>
      </c>
      <c r="K110" s="244">
        <f t="shared" si="17"/>
        <v>0</v>
      </c>
      <c r="L110" s="295">
        <v>998603</v>
      </c>
      <c r="M110" s="296">
        <v>998603</v>
      </c>
      <c r="N110" s="296">
        <f>L110-M110</f>
        <v>0</v>
      </c>
      <c r="O110" s="296">
        <f t="shared" si="19"/>
        <v>0</v>
      </c>
      <c r="P110" s="296">
        <f t="shared" si="20"/>
        <v>0</v>
      </c>
      <c r="Q110" s="391"/>
    </row>
    <row r="111" spans="1:17" s="387" customFormat="1" ht="15.75" customHeight="1">
      <c r="A111" s="315">
        <v>10</v>
      </c>
      <c r="B111" s="316" t="s">
        <v>351</v>
      </c>
      <c r="C111" s="319">
        <v>4864998</v>
      </c>
      <c r="D111" s="36" t="s">
        <v>12</v>
      </c>
      <c r="E111" s="37" t="s">
        <v>305</v>
      </c>
      <c r="F111" s="325">
        <v>-800</v>
      </c>
      <c r="G111" s="295">
        <v>950267</v>
      </c>
      <c r="H111" s="296">
        <v>950267</v>
      </c>
      <c r="I111" s="244">
        <f t="shared" si="15"/>
        <v>0</v>
      </c>
      <c r="J111" s="244">
        <f t="shared" si="16"/>
        <v>0</v>
      </c>
      <c r="K111" s="244">
        <f t="shared" si="17"/>
        <v>0</v>
      </c>
      <c r="L111" s="295">
        <v>979419</v>
      </c>
      <c r="M111" s="296">
        <v>979419</v>
      </c>
      <c r="N111" s="296">
        <f t="shared" si="18"/>
        <v>0</v>
      </c>
      <c r="O111" s="296">
        <f t="shared" si="19"/>
        <v>0</v>
      </c>
      <c r="P111" s="296">
        <f t="shared" si="20"/>
        <v>0</v>
      </c>
      <c r="Q111" s="391"/>
    </row>
    <row r="112" spans="1:17" s="387" customFormat="1" ht="15.75" customHeight="1">
      <c r="A112" s="315">
        <v>11</v>
      </c>
      <c r="B112" s="316" t="s">
        <v>345</v>
      </c>
      <c r="C112" s="319">
        <v>4864993</v>
      </c>
      <c r="D112" s="142" t="s">
        <v>12</v>
      </c>
      <c r="E112" s="226" t="s">
        <v>305</v>
      </c>
      <c r="F112" s="325">
        <v>-800</v>
      </c>
      <c r="G112" s="295">
        <v>943368</v>
      </c>
      <c r="H112" s="296">
        <v>943931</v>
      </c>
      <c r="I112" s="244">
        <f t="shared" si="15"/>
        <v>-563</v>
      </c>
      <c r="J112" s="244">
        <f t="shared" si="16"/>
        <v>450400</v>
      </c>
      <c r="K112" s="244">
        <f t="shared" si="17"/>
        <v>0.4504</v>
      </c>
      <c r="L112" s="295">
        <v>988479</v>
      </c>
      <c r="M112" s="296">
        <v>988499</v>
      </c>
      <c r="N112" s="296">
        <f t="shared" si="18"/>
        <v>-20</v>
      </c>
      <c r="O112" s="296">
        <f t="shared" si="19"/>
        <v>16000</v>
      </c>
      <c r="P112" s="296">
        <f t="shared" si="20"/>
        <v>0.016</v>
      </c>
      <c r="Q112" s="392"/>
    </row>
    <row r="113" spans="1:17" s="387" customFormat="1" ht="15.75" customHeight="1">
      <c r="A113" s="315">
        <v>12</v>
      </c>
      <c r="B113" s="316" t="s">
        <v>387</v>
      </c>
      <c r="C113" s="319">
        <v>5128403</v>
      </c>
      <c r="D113" s="142" t="s">
        <v>12</v>
      </c>
      <c r="E113" s="226" t="s">
        <v>305</v>
      </c>
      <c r="F113" s="325">
        <v>-2000</v>
      </c>
      <c r="G113" s="295">
        <v>992359</v>
      </c>
      <c r="H113" s="296">
        <v>992367</v>
      </c>
      <c r="I113" s="244">
        <f>G113-H113</f>
        <v>-8</v>
      </c>
      <c r="J113" s="244">
        <f t="shared" si="16"/>
        <v>16000</v>
      </c>
      <c r="K113" s="244">
        <f t="shared" si="17"/>
        <v>0.016</v>
      </c>
      <c r="L113" s="295">
        <v>999109</v>
      </c>
      <c r="M113" s="296">
        <v>999139</v>
      </c>
      <c r="N113" s="296">
        <f>L113-M113</f>
        <v>-30</v>
      </c>
      <c r="O113" s="296">
        <f t="shared" si="19"/>
        <v>60000</v>
      </c>
      <c r="P113" s="296">
        <f t="shared" si="20"/>
        <v>0.06</v>
      </c>
      <c r="Q113" s="412"/>
    </row>
    <row r="114" spans="1:17" s="387" customFormat="1" ht="15.75" customHeight="1">
      <c r="A114" s="315"/>
      <c r="B114" s="317" t="s">
        <v>335</v>
      </c>
      <c r="C114" s="319"/>
      <c r="D114" s="40"/>
      <c r="E114" s="40"/>
      <c r="F114" s="325"/>
      <c r="G114" s="295"/>
      <c r="H114" s="296"/>
      <c r="I114" s="244"/>
      <c r="J114" s="244"/>
      <c r="K114" s="244"/>
      <c r="L114" s="295"/>
      <c r="M114" s="296"/>
      <c r="N114" s="296"/>
      <c r="O114" s="296"/>
      <c r="P114" s="296"/>
      <c r="Q114" s="391"/>
    </row>
    <row r="115" spans="1:17" s="387" customFormat="1" ht="15.75" customHeight="1">
      <c r="A115" s="315">
        <v>13</v>
      </c>
      <c r="B115" s="316" t="s">
        <v>108</v>
      </c>
      <c r="C115" s="319">
        <v>4864949</v>
      </c>
      <c r="D115" s="36" t="s">
        <v>12</v>
      </c>
      <c r="E115" s="37" t="s">
        <v>305</v>
      </c>
      <c r="F115" s="325">
        <v>-2000</v>
      </c>
      <c r="G115" s="295">
        <v>986645</v>
      </c>
      <c r="H115" s="296">
        <v>986645</v>
      </c>
      <c r="I115" s="244">
        <f>G115-H115</f>
        <v>0</v>
      </c>
      <c r="J115" s="244">
        <f>$F115*I115</f>
        <v>0</v>
      </c>
      <c r="K115" s="244">
        <f>J115/1000000</f>
        <v>0</v>
      </c>
      <c r="L115" s="295">
        <v>998514</v>
      </c>
      <c r="M115" s="296">
        <v>998514</v>
      </c>
      <c r="N115" s="296">
        <f>L115-M115</f>
        <v>0</v>
      </c>
      <c r="O115" s="296">
        <f>$F115*N115</f>
        <v>0</v>
      </c>
      <c r="P115" s="296">
        <f>O115/1000000</f>
        <v>0</v>
      </c>
      <c r="Q115" s="399"/>
    </row>
    <row r="116" spans="1:17" s="387" customFormat="1" ht="15.75" customHeight="1">
      <c r="A116" s="315"/>
      <c r="B116" s="318" t="s">
        <v>109</v>
      </c>
      <c r="C116" s="319"/>
      <c r="D116" s="36"/>
      <c r="E116" s="36"/>
      <c r="F116" s="325"/>
      <c r="G116" s="295"/>
      <c r="H116" s="296"/>
      <c r="I116" s="244"/>
      <c r="J116" s="244"/>
      <c r="K116" s="244"/>
      <c r="L116" s="295"/>
      <c r="M116" s="296"/>
      <c r="N116" s="296"/>
      <c r="O116" s="296"/>
      <c r="P116" s="296"/>
      <c r="Q116" s="391"/>
    </row>
    <row r="117" spans="1:17" s="387" customFormat="1" ht="15.75" customHeight="1">
      <c r="A117" s="315">
        <v>14</v>
      </c>
      <c r="B117" s="284" t="s">
        <v>42</v>
      </c>
      <c r="C117" s="319">
        <v>4864843</v>
      </c>
      <c r="D117" s="40" t="s">
        <v>12</v>
      </c>
      <c r="E117" s="37" t="s">
        <v>305</v>
      </c>
      <c r="F117" s="325">
        <v>-1000</v>
      </c>
      <c r="G117" s="295">
        <v>995085</v>
      </c>
      <c r="H117" s="296">
        <v>996039</v>
      </c>
      <c r="I117" s="244">
        <f>G117-H117</f>
        <v>-954</v>
      </c>
      <c r="J117" s="244">
        <f>$F117*I117</f>
        <v>954000</v>
      </c>
      <c r="K117" s="244">
        <f>J117/1000000</f>
        <v>0.954</v>
      </c>
      <c r="L117" s="295">
        <v>24720</v>
      </c>
      <c r="M117" s="296">
        <v>24723</v>
      </c>
      <c r="N117" s="296">
        <f>L117-M117</f>
        <v>-3</v>
      </c>
      <c r="O117" s="296">
        <f>$F117*N117</f>
        <v>3000</v>
      </c>
      <c r="P117" s="296">
        <f>O117/1000000</f>
        <v>0.003</v>
      </c>
      <c r="Q117" s="391"/>
    </row>
    <row r="118" spans="1:17" s="387" customFormat="1" ht="15.75" customHeight="1">
      <c r="A118" s="315"/>
      <c r="B118" s="318" t="s">
        <v>43</v>
      </c>
      <c r="C118" s="319"/>
      <c r="D118" s="36"/>
      <c r="E118" s="36"/>
      <c r="F118" s="325"/>
      <c r="G118" s="295"/>
      <c r="H118" s="296"/>
      <c r="I118" s="244"/>
      <c r="J118" s="244"/>
      <c r="K118" s="244"/>
      <c r="L118" s="295"/>
      <c r="M118" s="296"/>
      <c r="N118" s="296"/>
      <c r="O118" s="296"/>
      <c r="P118" s="296"/>
      <c r="Q118" s="391"/>
    </row>
    <row r="119" spans="1:17" s="387" customFormat="1" ht="15.75" customHeight="1">
      <c r="A119" s="315">
        <v>15</v>
      </c>
      <c r="B119" s="316" t="s">
        <v>76</v>
      </c>
      <c r="C119" s="319">
        <v>4902578</v>
      </c>
      <c r="D119" s="36" t="s">
        <v>12</v>
      </c>
      <c r="E119" s="37" t="s">
        <v>305</v>
      </c>
      <c r="F119" s="325">
        <v>-300</v>
      </c>
      <c r="G119" s="295">
        <v>998507</v>
      </c>
      <c r="H119" s="296">
        <v>998507</v>
      </c>
      <c r="I119" s="244">
        <f>G119-H119</f>
        <v>0</v>
      </c>
      <c r="J119" s="244">
        <f>$F119*I119</f>
        <v>0</v>
      </c>
      <c r="K119" s="244">
        <f>J119/1000000</f>
        <v>0</v>
      </c>
      <c r="L119" s="295">
        <v>999767</v>
      </c>
      <c r="M119" s="296">
        <v>999767</v>
      </c>
      <c r="N119" s="296">
        <f>L119-M119</f>
        <v>0</v>
      </c>
      <c r="O119" s="296">
        <f>$F119*N119</f>
        <v>0</v>
      </c>
      <c r="P119" s="296">
        <f>O119/1000000</f>
        <v>0</v>
      </c>
      <c r="Q119" s="391"/>
    </row>
    <row r="120" spans="1:17" ht="15.75" customHeight="1">
      <c r="A120" s="315"/>
      <c r="B120" s="317" t="s">
        <v>46</v>
      </c>
      <c r="C120" s="303"/>
      <c r="D120" s="40"/>
      <c r="E120" s="40"/>
      <c r="F120" s="325"/>
      <c r="G120" s="295"/>
      <c r="H120" s="296"/>
      <c r="I120" s="342"/>
      <c r="J120" s="342"/>
      <c r="K120" s="342"/>
      <c r="L120" s="295"/>
      <c r="M120" s="296"/>
      <c r="N120" s="294"/>
      <c r="O120" s="294"/>
      <c r="P120" s="294"/>
      <c r="Q120" s="162"/>
    </row>
    <row r="121" spans="1:17" ht="15.75" customHeight="1">
      <c r="A121" s="315"/>
      <c r="B121" s="317" t="s">
        <v>47</v>
      </c>
      <c r="C121" s="303"/>
      <c r="D121" s="40"/>
      <c r="E121" s="40"/>
      <c r="F121" s="325"/>
      <c r="G121" s="295"/>
      <c r="H121" s="296"/>
      <c r="I121" s="342"/>
      <c r="J121" s="342"/>
      <c r="K121" s="342"/>
      <c r="L121" s="295"/>
      <c r="M121" s="296"/>
      <c r="N121" s="294"/>
      <c r="O121" s="294"/>
      <c r="P121" s="294"/>
      <c r="Q121" s="162"/>
    </row>
    <row r="122" spans="1:17" ht="15.75" customHeight="1">
      <c r="A122" s="321"/>
      <c r="B122" s="324" t="s">
        <v>60</v>
      </c>
      <c r="C122" s="319"/>
      <c r="D122" s="40"/>
      <c r="E122" s="40"/>
      <c r="F122" s="325"/>
      <c r="G122" s="295"/>
      <c r="H122" s="296"/>
      <c r="I122" s="342"/>
      <c r="J122" s="342"/>
      <c r="K122" s="342"/>
      <c r="L122" s="295"/>
      <c r="M122" s="296"/>
      <c r="N122" s="294"/>
      <c r="O122" s="294"/>
      <c r="P122" s="294"/>
      <c r="Q122" s="162"/>
    </row>
    <row r="123" spans="1:17" s="387" customFormat="1" ht="17.25" customHeight="1">
      <c r="A123" s="315">
        <v>16</v>
      </c>
      <c r="B123" s="420" t="s">
        <v>61</v>
      </c>
      <c r="C123" s="319">
        <v>4865088</v>
      </c>
      <c r="D123" s="36" t="s">
        <v>12</v>
      </c>
      <c r="E123" s="37" t="s">
        <v>305</v>
      </c>
      <c r="F123" s="325">
        <v>-166.66</v>
      </c>
      <c r="G123" s="295">
        <v>1412</v>
      </c>
      <c r="H123" s="296">
        <v>1412</v>
      </c>
      <c r="I123" s="244">
        <f>G123-H123</f>
        <v>0</v>
      </c>
      <c r="J123" s="244">
        <f>$F123*I123</f>
        <v>0</v>
      </c>
      <c r="K123" s="244">
        <f>J123/1000000</f>
        <v>0</v>
      </c>
      <c r="L123" s="295">
        <v>7172</v>
      </c>
      <c r="M123" s="296">
        <v>7172</v>
      </c>
      <c r="N123" s="296">
        <f>L123-M123</f>
        <v>0</v>
      </c>
      <c r="O123" s="296">
        <f>$F123*N123</f>
        <v>0</v>
      </c>
      <c r="P123" s="296">
        <f>O123/1000000</f>
        <v>0</v>
      </c>
      <c r="Q123" s="411"/>
    </row>
    <row r="124" spans="1:17" s="387" customFormat="1" ht="15.75" customHeight="1">
      <c r="A124" s="315">
        <v>17</v>
      </c>
      <c r="B124" s="420" t="s">
        <v>62</v>
      </c>
      <c r="C124" s="319">
        <v>4902579</v>
      </c>
      <c r="D124" s="36" t="s">
        <v>12</v>
      </c>
      <c r="E124" s="37" t="s">
        <v>305</v>
      </c>
      <c r="F124" s="325">
        <v>-500</v>
      </c>
      <c r="G124" s="295">
        <v>999796</v>
      </c>
      <c r="H124" s="296">
        <v>999796</v>
      </c>
      <c r="I124" s="244">
        <f>G124-H124</f>
        <v>0</v>
      </c>
      <c r="J124" s="244">
        <f>$F124*I124</f>
        <v>0</v>
      </c>
      <c r="K124" s="244">
        <f>J124/1000000</f>
        <v>0</v>
      </c>
      <c r="L124" s="295">
        <v>2441</v>
      </c>
      <c r="M124" s="296">
        <v>2441</v>
      </c>
      <c r="N124" s="296">
        <f>L124-M124</f>
        <v>0</v>
      </c>
      <c r="O124" s="296">
        <f>$F124*N124</f>
        <v>0</v>
      </c>
      <c r="P124" s="296">
        <f>O124/1000000</f>
        <v>0</v>
      </c>
      <c r="Q124" s="391"/>
    </row>
    <row r="125" spans="1:17" s="387" customFormat="1" ht="15.75" customHeight="1">
      <c r="A125" s="315">
        <v>18</v>
      </c>
      <c r="B125" s="420" t="s">
        <v>63</v>
      </c>
      <c r="C125" s="319">
        <v>4902526</v>
      </c>
      <c r="D125" s="36" t="s">
        <v>12</v>
      </c>
      <c r="E125" s="37" t="s">
        <v>305</v>
      </c>
      <c r="F125" s="325">
        <v>-500</v>
      </c>
      <c r="G125" s="295">
        <v>999940</v>
      </c>
      <c r="H125" s="296">
        <v>999945</v>
      </c>
      <c r="I125" s="244">
        <f>G125-H125</f>
        <v>-5</v>
      </c>
      <c r="J125" s="244">
        <f>$F125*I125</f>
        <v>2500</v>
      </c>
      <c r="K125" s="244">
        <f>J125/1000000</f>
        <v>0.0025</v>
      </c>
      <c r="L125" s="295">
        <v>297</v>
      </c>
      <c r="M125" s="296">
        <v>297</v>
      </c>
      <c r="N125" s="296">
        <f>L125-M125</f>
        <v>0</v>
      </c>
      <c r="O125" s="296">
        <f>$F125*N125</f>
        <v>0</v>
      </c>
      <c r="P125" s="296">
        <f>O125/1000000</f>
        <v>0</v>
      </c>
      <c r="Q125" s="391" t="s">
        <v>491</v>
      </c>
    </row>
    <row r="126" spans="1:17" s="387" customFormat="1" ht="15.75" customHeight="1">
      <c r="A126" s="315"/>
      <c r="B126" s="420"/>
      <c r="C126" s="319">
        <v>4902555</v>
      </c>
      <c r="D126" s="36" t="s">
        <v>12</v>
      </c>
      <c r="E126" s="37" t="s">
        <v>305</v>
      </c>
      <c r="F126" s="325">
        <v>-500</v>
      </c>
      <c r="G126" s="295">
        <v>999996</v>
      </c>
      <c r="H126" s="296">
        <v>1000000</v>
      </c>
      <c r="I126" s="244">
        <f>G126-H126</f>
        <v>-4</v>
      </c>
      <c r="J126" s="244">
        <f>$F126*I126</f>
        <v>2000</v>
      </c>
      <c r="K126" s="244">
        <f>J126/1000000</f>
        <v>0.002</v>
      </c>
      <c r="L126" s="295">
        <v>999999</v>
      </c>
      <c r="M126" s="296">
        <v>1000000</v>
      </c>
      <c r="N126" s="296">
        <f>L126-M126</f>
        <v>-1</v>
      </c>
      <c r="O126" s="296">
        <f>$F126*N126</f>
        <v>500</v>
      </c>
      <c r="P126" s="296">
        <f>O126/1000000</f>
        <v>0.0005</v>
      </c>
      <c r="Q126" s="391" t="s">
        <v>490</v>
      </c>
    </row>
    <row r="127" spans="1:17" s="387" customFormat="1" ht="15.75" customHeight="1">
      <c r="A127" s="315">
        <v>19</v>
      </c>
      <c r="B127" s="420" t="s">
        <v>64</v>
      </c>
      <c r="C127" s="319">
        <v>4865090</v>
      </c>
      <c r="D127" s="36" t="s">
        <v>12</v>
      </c>
      <c r="E127" s="37" t="s">
        <v>305</v>
      </c>
      <c r="F127" s="592">
        <v>-500</v>
      </c>
      <c r="G127" s="295">
        <v>1136</v>
      </c>
      <c r="H127" s="296">
        <v>1136</v>
      </c>
      <c r="I127" s="244">
        <f>G127-H127</f>
        <v>0</v>
      </c>
      <c r="J127" s="244">
        <f>$F127*I127</f>
        <v>0</v>
      </c>
      <c r="K127" s="244">
        <f>J127/1000000</f>
        <v>0</v>
      </c>
      <c r="L127" s="295">
        <v>1567</v>
      </c>
      <c r="M127" s="296">
        <v>1566</v>
      </c>
      <c r="N127" s="296">
        <f>L127-M127</f>
        <v>1</v>
      </c>
      <c r="O127" s="296">
        <f>$F127*N127</f>
        <v>-500</v>
      </c>
      <c r="P127" s="296">
        <f>O127/1000000</f>
        <v>-0.0005</v>
      </c>
      <c r="Q127" s="391"/>
    </row>
    <row r="128" spans="1:17" s="387" customFormat="1" ht="15.75" customHeight="1">
      <c r="A128" s="315"/>
      <c r="B128" s="324" t="s">
        <v>30</v>
      </c>
      <c r="C128" s="319"/>
      <c r="D128" s="40"/>
      <c r="E128" s="40"/>
      <c r="F128" s="325"/>
      <c r="G128" s="295"/>
      <c r="H128" s="296"/>
      <c r="I128" s="244"/>
      <c r="J128" s="244"/>
      <c r="K128" s="244"/>
      <c r="L128" s="295"/>
      <c r="M128" s="296"/>
      <c r="N128" s="296"/>
      <c r="O128" s="296"/>
      <c r="P128" s="296"/>
      <c r="Q128" s="391"/>
    </row>
    <row r="129" spans="1:17" s="387" customFormat="1" ht="15.75" customHeight="1">
      <c r="A129" s="315">
        <v>20</v>
      </c>
      <c r="B129" s="666" t="s">
        <v>65</v>
      </c>
      <c r="C129" s="319">
        <v>4864797</v>
      </c>
      <c r="D129" s="36" t="s">
        <v>12</v>
      </c>
      <c r="E129" s="37" t="s">
        <v>305</v>
      </c>
      <c r="F129" s="325">
        <v>-100</v>
      </c>
      <c r="G129" s="295">
        <v>59818</v>
      </c>
      <c r="H129" s="296">
        <v>60238</v>
      </c>
      <c r="I129" s="244">
        <f>G129-H129</f>
        <v>-420</v>
      </c>
      <c r="J129" s="244">
        <f>$F129*I129</f>
        <v>42000</v>
      </c>
      <c r="K129" s="244">
        <f>J129/1000000</f>
        <v>0.042</v>
      </c>
      <c r="L129" s="295">
        <v>2532</v>
      </c>
      <c r="M129" s="296">
        <v>2533</v>
      </c>
      <c r="N129" s="296">
        <f>L129-M129</f>
        <v>-1</v>
      </c>
      <c r="O129" s="296">
        <f>$F129*N129</f>
        <v>100</v>
      </c>
      <c r="P129" s="296">
        <f>O129/1000000</f>
        <v>0.0001</v>
      </c>
      <c r="Q129" s="391"/>
    </row>
    <row r="130" spans="1:17" s="387" customFormat="1" ht="15.75" customHeight="1">
      <c r="A130" s="315">
        <v>21</v>
      </c>
      <c r="B130" s="666" t="s">
        <v>132</v>
      </c>
      <c r="C130" s="319">
        <v>4865074</v>
      </c>
      <c r="D130" s="36" t="s">
        <v>12</v>
      </c>
      <c r="E130" s="37" t="s">
        <v>305</v>
      </c>
      <c r="F130" s="325">
        <v>-133.33</v>
      </c>
      <c r="G130" s="295">
        <v>429</v>
      </c>
      <c r="H130" s="296">
        <v>427</v>
      </c>
      <c r="I130" s="244">
        <f>G130-H130</f>
        <v>2</v>
      </c>
      <c r="J130" s="244">
        <f>$F130*I130</f>
        <v>-266.66</v>
      </c>
      <c r="K130" s="244">
        <f>J130/1000000</f>
        <v>-0.00026666</v>
      </c>
      <c r="L130" s="295">
        <v>1000</v>
      </c>
      <c r="M130" s="296">
        <v>998</v>
      </c>
      <c r="N130" s="296">
        <f>L130-M130</f>
        <v>2</v>
      </c>
      <c r="O130" s="296">
        <f>$F130*N130</f>
        <v>-266.66</v>
      </c>
      <c r="P130" s="296">
        <f>O130/1000000</f>
        <v>-0.00026666</v>
      </c>
      <c r="Q130" s="391"/>
    </row>
    <row r="131" spans="1:17" s="387" customFormat="1" ht="15.75" customHeight="1">
      <c r="A131" s="315"/>
      <c r="B131" s="324" t="s">
        <v>439</v>
      </c>
      <c r="C131" s="319"/>
      <c r="D131" s="36"/>
      <c r="E131" s="37"/>
      <c r="F131" s="325"/>
      <c r="G131" s="295"/>
      <c r="H131" s="296"/>
      <c r="I131" s="244"/>
      <c r="J131" s="244"/>
      <c r="K131" s="244"/>
      <c r="L131" s="295"/>
      <c r="M131" s="296"/>
      <c r="N131" s="296"/>
      <c r="O131" s="296"/>
      <c r="P131" s="296"/>
      <c r="Q131" s="391"/>
    </row>
    <row r="132" spans="1:17" s="387" customFormat="1" ht="14.25" customHeight="1">
      <c r="A132" s="315">
        <v>22</v>
      </c>
      <c r="B132" s="316" t="s">
        <v>59</v>
      </c>
      <c r="C132" s="319">
        <v>4902568</v>
      </c>
      <c r="D132" s="36" t="s">
        <v>12</v>
      </c>
      <c r="E132" s="37" t="s">
        <v>305</v>
      </c>
      <c r="F132" s="325">
        <v>-100</v>
      </c>
      <c r="G132" s="295">
        <v>992815</v>
      </c>
      <c r="H132" s="296">
        <v>992848</v>
      </c>
      <c r="I132" s="244">
        <f>G132-H132</f>
        <v>-33</v>
      </c>
      <c r="J132" s="244">
        <f>$F132*I132</f>
        <v>3300</v>
      </c>
      <c r="K132" s="244">
        <f>J132/1000000</f>
        <v>0.0033</v>
      </c>
      <c r="L132" s="295">
        <v>2899</v>
      </c>
      <c r="M132" s="296">
        <v>2898</v>
      </c>
      <c r="N132" s="296">
        <f>L132-M132</f>
        <v>1</v>
      </c>
      <c r="O132" s="296">
        <f>$F132*N132</f>
        <v>-100</v>
      </c>
      <c r="P132" s="296">
        <f>O132/1000000</f>
        <v>-0.0001</v>
      </c>
      <c r="Q132" s="391"/>
    </row>
    <row r="133" spans="1:17" s="387" customFormat="1" ht="15.75" customHeight="1">
      <c r="A133" s="315"/>
      <c r="B133" s="318" t="s">
        <v>67</v>
      </c>
      <c r="C133" s="319"/>
      <c r="D133" s="36"/>
      <c r="E133" s="36"/>
      <c r="F133" s="325"/>
      <c r="G133" s="295"/>
      <c r="H133" s="296"/>
      <c r="I133" s="244"/>
      <c r="J133" s="244"/>
      <c r="K133" s="244"/>
      <c r="L133" s="295"/>
      <c r="M133" s="296"/>
      <c r="N133" s="296"/>
      <c r="O133" s="296"/>
      <c r="P133" s="296"/>
      <c r="Q133" s="391"/>
    </row>
    <row r="134" spans="1:17" s="387" customFormat="1" ht="15.75" customHeight="1">
      <c r="A134" s="315">
        <v>23</v>
      </c>
      <c r="B134" s="316" t="s">
        <v>68</v>
      </c>
      <c r="C134" s="319">
        <v>4902540</v>
      </c>
      <c r="D134" s="36" t="s">
        <v>12</v>
      </c>
      <c r="E134" s="37" t="s">
        <v>305</v>
      </c>
      <c r="F134" s="325">
        <v>-100</v>
      </c>
      <c r="G134" s="295">
        <v>9475</v>
      </c>
      <c r="H134" s="296">
        <v>9475</v>
      </c>
      <c r="I134" s="244">
        <f>G134-H134</f>
        <v>0</v>
      </c>
      <c r="J134" s="244">
        <f>$F134*I134</f>
        <v>0</v>
      </c>
      <c r="K134" s="244">
        <f>J134/1000000</f>
        <v>0</v>
      </c>
      <c r="L134" s="295">
        <v>16303</v>
      </c>
      <c r="M134" s="296">
        <v>16308</v>
      </c>
      <c r="N134" s="296">
        <f>L134-M134</f>
        <v>-5</v>
      </c>
      <c r="O134" s="296">
        <f>$F134*N134</f>
        <v>500</v>
      </c>
      <c r="P134" s="296">
        <f>O134/1000000</f>
        <v>0.0005</v>
      </c>
      <c r="Q134" s="399" t="s">
        <v>501</v>
      </c>
    </row>
    <row r="135" spans="1:17" s="387" customFormat="1" ht="15.75" customHeight="1">
      <c r="A135" s="315"/>
      <c r="B135" s="316"/>
      <c r="C135" s="319"/>
      <c r="D135" s="36"/>
      <c r="E135" s="37"/>
      <c r="F135" s="319"/>
      <c r="G135" s="295"/>
      <c r="H135" s="296"/>
      <c r="I135" s="244"/>
      <c r="J135" s="244"/>
      <c r="K135" s="244">
        <v>0</v>
      </c>
      <c r="L135" s="295"/>
      <c r="M135" s="296"/>
      <c r="N135" s="296"/>
      <c r="O135" s="296"/>
      <c r="P135" s="296">
        <v>0.000166</v>
      </c>
      <c r="Q135" s="399" t="s">
        <v>493</v>
      </c>
    </row>
    <row r="136" spans="1:17" s="387" customFormat="1" ht="15.75" customHeight="1">
      <c r="A136" s="315"/>
      <c r="B136" s="316"/>
      <c r="C136" s="319">
        <v>4902599</v>
      </c>
      <c r="D136" s="36" t="s">
        <v>12</v>
      </c>
      <c r="E136" s="37" t="s">
        <v>305</v>
      </c>
      <c r="F136" s="302">
        <v>-1333.33</v>
      </c>
      <c r="G136" s="295">
        <v>0</v>
      </c>
      <c r="H136" s="296">
        <v>0</v>
      </c>
      <c r="I136" s="244">
        <f>G136-H136</f>
        <v>0</v>
      </c>
      <c r="J136" s="244">
        <f>$F136*I136</f>
        <v>0</v>
      </c>
      <c r="K136" s="244">
        <f>J136/1000000</f>
        <v>0</v>
      </c>
      <c r="L136" s="295">
        <v>0</v>
      </c>
      <c r="M136" s="296">
        <v>0</v>
      </c>
      <c r="N136" s="296">
        <f>L136-M136</f>
        <v>0</v>
      </c>
      <c r="O136" s="296">
        <f>$F136*N136</f>
        <v>0</v>
      </c>
      <c r="P136" s="296">
        <f>O136/1000000</f>
        <v>0</v>
      </c>
      <c r="Q136" s="399" t="s">
        <v>490</v>
      </c>
    </row>
    <row r="137" spans="1:17" s="387" customFormat="1" ht="15.75" customHeight="1">
      <c r="A137" s="315">
        <v>24</v>
      </c>
      <c r="B137" s="316" t="s">
        <v>69</v>
      </c>
      <c r="C137" s="319">
        <v>4902520</v>
      </c>
      <c r="D137" s="36" t="s">
        <v>12</v>
      </c>
      <c r="E137" s="37" t="s">
        <v>305</v>
      </c>
      <c r="F137" s="319">
        <v>-100</v>
      </c>
      <c r="G137" s="295">
        <v>15712</v>
      </c>
      <c r="H137" s="296">
        <v>15670</v>
      </c>
      <c r="I137" s="244">
        <f>G137-H137</f>
        <v>42</v>
      </c>
      <c r="J137" s="244">
        <f>$F137*I137</f>
        <v>-4200</v>
      </c>
      <c r="K137" s="244">
        <f>J137/1000000</f>
        <v>-0.0042</v>
      </c>
      <c r="L137" s="295">
        <v>6453</v>
      </c>
      <c r="M137" s="296">
        <v>6406</v>
      </c>
      <c r="N137" s="296">
        <f>L137-M137</f>
        <v>47</v>
      </c>
      <c r="O137" s="296">
        <f>$F137*N137</f>
        <v>-4700</v>
      </c>
      <c r="P137" s="296">
        <f>O137/1000000</f>
        <v>-0.0047</v>
      </c>
      <c r="Q137" s="391"/>
    </row>
    <row r="138" spans="1:17" s="387" customFormat="1" ht="15.75" customHeight="1">
      <c r="A138" s="295">
        <v>25</v>
      </c>
      <c r="B138" s="675" t="s">
        <v>70</v>
      </c>
      <c r="C138" s="319">
        <v>4902577</v>
      </c>
      <c r="D138" s="393" t="s">
        <v>12</v>
      </c>
      <c r="E138" s="394" t="s">
        <v>305</v>
      </c>
      <c r="F138" s="319">
        <v>-100</v>
      </c>
      <c r="G138" s="295">
        <v>186</v>
      </c>
      <c r="H138" s="296">
        <v>154</v>
      </c>
      <c r="I138" s="296">
        <f>G138-H138</f>
        <v>32</v>
      </c>
      <c r="J138" s="296">
        <f>$F138*I138</f>
        <v>-3200</v>
      </c>
      <c r="K138" s="296">
        <f>J138/1000000</f>
        <v>-0.0032</v>
      </c>
      <c r="L138" s="295">
        <v>82</v>
      </c>
      <c r="M138" s="296">
        <v>62</v>
      </c>
      <c r="N138" s="296">
        <f>L138-M138</f>
        <v>20</v>
      </c>
      <c r="O138" s="296">
        <f>$F138*N138</f>
        <v>-2000</v>
      </c>
      <c r="P138" s="296">
        <f>O138/1000000</f>
        <v>-0.002</v>
      </c>
      <c r="Q138" s="399"/>
    </row>
    <row r="139" spans="1:17" s="387" customFormat="1" ht="15.75" customHeight="1">
      <c r="A139" s="586"/>
      <c r="B139" s="676" t="s">
        <v>445</v>
      </c>
      <c r="C139" s="846"/>
      <c r="D139" s="825"/>
      <c r="E139" s="653"/>
      <c r="F139" s="846"/>
      <c r="G139" s="295"/>
      <c r="H139" s="296"/>
      <c r="I139" s="617"/>
      <c r="J139" s="617"/>
      <c r="K139" s="654"/>
      <c r="L139" s="295"/>
      <c r="M139" s="296"/>
      <c r="N139" s="617"/>
      <c r="O139" s="617"/>
      <c r="P139" s="620"/>
      <c r="Q139" s="412"/>
    </row>
    <row r="140" spans="1:17" s="387" customFormat="1" ht="15.75" customHeight="1">
      <c r="A140" s="622">
        <v>26</v>
      </c>
      <c r="B140" s="671" t="s">
        <v>436</v>
      </c>
      <c r="C140" s="846" t="s">
        <v>444</v>
      </c>
      <c r="D140" s="36" t="s">
        <v>442</v>
      </c>
      <c r="E140" s="37" t="s">
        <v>305</v>
      </c>
      <c r="F140" s="846">
        <v>1</v>
      </c>
      <c r="G140" s="295">
        <v>69680</v>
      </c>
      <c r="H140" s="296">
        <v>69170</v>
      </c>
      <c r="I140" s="617">
        <f>G140-H140</f>
        <v>510</v>
      </c>
      <c r="J140" s="617">
        <f>$F140*I140</f>
        <v>510</v>
      </c>
      <c r="K140" s="654">
        <f>J140/1000000</f>
        <v>0.00051</v>
      </c>
      <c r="L140" s="295">
        <v>351790</v>
      </c>
      <c r="M140" s="296">
        <v>349750</v>
      </c>
      <c r="N140" s="617">
        <f>L140-M140</f>
        <v>2040</v>
      </c>
      <c r="O140" s="617">
        <f>$F140*N140</f>
        <v>2040</v>
      </c>
      <c r="P140" s="620">
        <f>O140/1000000</f>
        <v>0.00204</v>
      </c>
      <c r="Q140" s="824"/>
    </row>
    <row r="141" spans="1:17" s="387" customFormat="1" ht="15.75" customHeight="1">
      <c r="A141" s="622">
        <v>27</v>
      </c>
      <c r="B141" s="671" t="s">
        <v>437</v>
      </c>
      <c r="C141" s="846" t="s">
        <v>441</v>
      </c>
      <c r="D141" s="36" t="s">
        <v>442</v>
      </c>
      <c r="E141" s="37" t="s">
        <v>305</v>
      </c>
      <c r="F141" s="846">
        <v>1</v>
      </c>
      <c r="G141" s="295">
        <v>44910</v>
      </c>
      <c r="H141" s="296">
        <v>44060</v>
      </c>
      <c r="I141" s="617">
        <f>G141-H141</f>
        <v>850</v>
      </c>
      <c r="J141" s="617">
        <f>$F141*I141</f>
        <v>850</v>
      </c>
      <c r="K141" s="654">
        <f>J141/1000000</f>
        <v>0.00085</v>
      </c>
      <c r="L141" s="295">
        <v>574320</v>
      </c>
      <c r="M141" s="296">
        <v>565939</v>
      </c>
      <c r="N141" s="617">
        <f>L141-M141</f>
        <v>8381</v>
      </c>
      <c r="O141" s="617">
        <f>$F141*N141</f>
        <v>8381</v>
      </c>
      <c r="P141" s="620">
        <f>O141/1000000</f>
        <v>0.008381</v>
      </c>
      <c r="Q141" s="824"/>
    </row>
    <row r="142" spans="1:17" s="387" customFormat="1" ht="15.75" customHeight="1">
      <c r="A142" s="622">
        <v>28</v>
      </c>
      <c r="B142" s="671" t="s">
        <v>438</v>
      </c>
      <c r="C142" s="846" t="s">
        <v>443</v>
      </c>
      <c r="D142" s="36" t="s">
        <v>442</v>
      </c>
      <c r="E142" s="37" t="s">
        <v>305</v>
      </c>
      <c r="F142" s="846">
        <v>1</v>
      </c>
      <c r="G142" s="295">
        <v>261000</v>
      </c>
      <c r="H142" s="296">
        <v>254900</v>
      </c>
      <c r="I142" s="617">
        <f>G142-H142</f>
        <v>6100</v>
      </c>
      <c r="J142" s="617">
        <f>$F142*I142</f>
        <v>6100</v>
      </c>
      <c r="K142" s="654">
        <f>J142/1000000</f>
        <v>0.0061</v>
      </c>
      <c r="L142" s="295">
        <v>1836000</v>
      </c>
      <c r="M142" s="296">
        <v>1801400</v>
      </c>
      <c r="N142" s="617">
        <f>L142-M142</f>
        <v>34600</v>
      </c>
      <c r="O142" s="617">
        <f>$F142*N142</f>
        <v>34600</v>
      </c>
      <c r="P142" s="620">
        <f>O142/1000000</f>
        <v>0.0346</v>
      </c>
      <c r="Q142" s="824"/>
    </row>
    <row r="143" spans="1:17" s="387" customFormat="1" ht="15.75" customHeight="1">
      <c r="A143" s="622"/>
      <c r="B143" s="671"/>
      <c r="C143" s="846"/>
      <c r="D143" s="825"/>
      <c r="E143" s="653"/>
      <c r="F143" s="846"/>
      <c r="G143" s="622"/>
      <c r="H143" s="51"/>
      <c r="I143" s="617"/>
      <c r="J143" s="617"/>
      <c r="K143" s="654"/>
      <c r="L143" s="622"/>
      <c r="M143" s="51"/>
      <c r="N143" s="617"/>
      <c r="O143" s="617"/>
      <c r="P143" s="620"/>
      <c r="Q143" s="824"/>
    </row>
    <row r="144" spans="1:17" ht="16.5">
      <c r="A144" s="21"/>
      <c r="B144" s="17"/>
      <c r="C144" s="17"/>
      <c r="D144" s="107"/>
      <c r="E144" s="17"/>
      <c r="F144" s="17"/>
      <c r="G144" s="295"/>
      <c r="H144" s="17"/>
      <c r="I144" s="17"/>
      <c r="J144" s="17"/>
      <c r="K144" s="847">
        <f>SUM(K99:K143)</f>
        <v>1.60431343</v>
      </c>
      <c r="L144" s="295"/>
      <c r="M144" s="848"/>
      <c r="N144" s="848"/>
      <c r="O144" s="848"/>
      <c r="P144" s="849">
        <f>SUM(P99:P143)</f>
        <v>0.11154700000000001</v>
      </c>
      <c r="Q144" s="844"/>
    </row>
    <row r="145" spans="1:17" ht="15.75" thickBot="1">
      <c r="A145" s="850"/>
      <c r="B145" s="851"/>
      <c r="C145" s="851"/>
      <c r="D145" s="851"/>
      <c r="E145" s="851"/>
      <c r="F145" s="851"/>
      <c r="G145" s="389"/>
      <c r="H145" s="851"/>
      <c r="I145" s="851"/>
      <c r="J145" s="851"/>
      <c r="K145" s="852"/>
      <c r="L145" s="389"/>
      <c r="M145" s="852"/>
      <c r="N145" s="852"/>
      <c r="O145" s="852"/>
      <c r="P145" s="852"/>
      <c r="Q145" s="845"/>
    </row>
    <row r="146" spans="11:16" ht="15" thickTop="1">
      <c r="K146" s="47"/>
      <c r="L146" s="47"/>
      <c r="M146" s="47"/>
      <c r="N146" s="47"/>
      <c r="O146" s="47"/>
      <c r="P146" s="47"/>
    </row>
    <row r="147" spans="17:18" ht="12.75">
      <c r="Q147" s="351" t="str">
        <f>NDPL!Q1</f>
        <v>FEBRUARY-2023</v>
      </c>
      <c r="R147" s="224"/>
    </row>
    <row r="148" ht="13.5" thickBot="1"/>
    <row r="149" spans="1:17" ht="44.25" customHeight="1">
      <c r="A149" s="290"/>
      <c r="B149" s="288" t="s">
        <v>135</v>
      </c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4"/>
    </row>
    <row r="150" spans="1:17" ht="19.5" customHeight="1">
      <c r="A150" s="204"/>
      <c r="B150" s="249" t="s">
        <v>136</v>
      </c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45"/>
    </row>
    <row r="151" spans="1:17" ht="19.5" customHeight="1">
      <c r="A151" s="204"/>
      <c r="B151" s="245" t="s">
        <v>226</v>
      </c>
      <c r="C151" s="17"/>
      <c r="D151" s="17"/>
      <c r="E151" s="17"/>
      <c r="F151" s="17"/>
      <c r="G151" s="17"/>
      <c r="H151" s="17"/>
      <c r="I151" s="17"/>
      <c r="J151" s="17"/>
      <c r="K151" s="173">
        <f>K62</f>
        <v>-6.255399569999998</v>
      </c>
      <c r="L151" s="173"/>
      <c r="M151" s="173"/>
      <c r="N151" s="173"/>
      <c r="O151" s="173"/>
      <c r="P151" s="173">
        <f>P62</f>
        <v>-0.35046701</v>
      </c>
      <c r="Q151" s="45"/>
    </row>
    <row r="152" spans="1:17" ht="19.5" customHeight="1">
      <c r="A152" s="204"/>
      <c r="B152" s="245" t="s">
        <v>227</v>
      </c>
      <c r="C152" s="17"/>
      <c r="D152" s="17"/>
      <c r="E152" s="17"/>
      <c r="F152" s="17"/>
      <c r="G152" s="17"/>
      <c r="H152" s="17"/>
      <c r="I152" s="17"/>
      <c r="J152" s="17"/>
      <c r="K152" s="364">
        <f>K144</f>
        <v>1.60431343</v>
      </c>
      <c r="L152" s="173"/>
      <c r="M152" s="173"/>
      <c r="N152" s="173"/>
      <c r="O152" s="173"/>
      <c r="P152" s="173">
        <f>P144</f>
        <v>0.11154700000000001</v>
      </c>
      <c r="Q152" s="45"/>
    </row>
    <row r="153" spans="1:17" ht="19.5" customHeight="1">
      <c r="A153" s="204"/>
      <c r="B153" s="245" t="s">
        <v>137</v>
      </c>
      <c r="C153" s="17"/>
      <c r="D153" s="17"/>
      <c r="E153" s="17"/>
      <c r="F153" s="17"/>
      <c r="G153" s="17"/>
      <c r="H153" s="17"/>
      <c r="I153" s="17"/>
      <c r="J153" s="17"/>
      <c r="K153" s="364">
        <f>'ROHTAK ROAD'!K42</f>
        <v>-0.5494375</v>
      </c>
      <c r="L153" s="173"/>
      <c r="M153" s="173"/>
      <c r="N153" s="173"/>
      <c r="O153" s="173"/>
      <c r="P153" s="364">
        <f>'ROHTAK ROAD'!P42</f>
        <v>-0.0032125</v>
      </c>
      <c r="Q153" s="45"/>
    </row>
    <row r="154" spans="1:17" ht="19.5" customHeight="1">
      <c r="A154" s="204"/>
      <c r="B154" s="245" t="s">
        <v>138</v>
      </c>
      <c r="C154" s="17"/>
      <c r="D154" s="17"/>
      <c r="E154" s="17"/>
      <c r="F154" s="17"/>
      <c r="G154" s="17"/>
      <c r="H154" s="17"/>
      <c r="I154" s="17"/>
      <c r="J154" s="17"/>
      <c r="K154" s="364">
        <f>SUM(K151:K153)</f>
        <v>-5.200523639999998</v>
      </c>
      <c r="L154" s="173"/>
      <c r="M154" s="173"/>
      <c r="N154" s="173"/>
      <c r="O154" s="173"/>
      <c r="P154" s="364">
        <f>SUM(P151:P153)</f>
        <v>-0.24213251000000002</v>
      </c>
      <c r="Q154" s="45"/>
    </row>
    <row r="155" spans="1:17" ht="19.5" customHeight="1">
      <c r="A155" s="204"/>
      <c r="B155" s="249" t="s">
        <v>139</v>
      </c>
      <c r="C155" s="17"/>
      <c r="D155" s="17"/>
      <c r="E155" s="17"/>
      <c r="F155" s="17"/>
      <c r="G155" s="17"/>
      <c r="H155" s="17"/>
      <c r="I155" s="17"/>
      <c r="J155" s="17"/>
      <c r="K155" s="173"/>
      <c r="L155" s="173"/>
      <c r="M155" s="173"/>
      <c r="N155" s="173"/>
      <c r="O155" s="173"/>
      <c r="P155" s="173"/>
      <c r="Q155" s="45"/>
    </row>
    <row r="156" spans="1:17" ht="19.5" customHeight="1">
      <c r="A156" s="204"/>
      <c r="B156" s="245" t="s">
        <v>228</v>
      </c>
      <c r="C156" s="17"/>
      <c r="D156" s="17"/>
      <c r="E156" s="17"/>
      <c r="F156" s="17"/>
      <c r="G156" s="17"/>
      <c r="H156" s="17"/>
      <c r="I156" s="17"/>
      <c r="J156" s="17"/>
      <c r="K156" s="173">
        <f>K91</f>
        <v>-2.0060000000000002</v>
      </c>
      <c r="L156" s="173"/>
      <c r="M156" s="173"/>
      <c r="N156" s="173"/>
      <c r="O156" s="173"/>
      <c r="P156" s="173">
        <f>P91</f>
        <v>-0.746</v>
      </c>
      <c r="Q156" s="45"/>
    </row>
    <row r="157" spans="1:17" ht="19.5" customHeight="1" thickBot="1">
      <c r="A157" s="205"/>
      <c r="B157" s="289" t="s">
        <v>140</v>
      </c>
      <c r="C157" s="46"/>
      <c r="D157" s="46"/>
      <c r="E157" s="46"/>
      <c r="F157" s="46"/>
      <c r="G157" s="46"/>
      <c r="H157" s="46"/>
      <c r="I157" s="46"/>
      <c r="J157" s="46"/>
      <c r="K157" s="365">
        <f>SUM(K154:K156)</f>
        <v>-7.206523639999999</v>
      </c>
      <c r="L157" s="171"/>
      <c r="M157" s="171"/>
      <c r="N157" s="171"/>
      <c r="O157" s="171"/>
      <c r="P157" s="170">
        <f>SUM(P154:P156)</f>
        <v>-0.98813251</v>
      </c>
      <c r="Q157" s="172"/>
    </row>
    <row r="158" spans="1:17" ht="12.75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</row>
    <row r="159" spans="1:17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</row>
    <row r="160" spans="1:17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</row>
    <row r="161" spans="1:17" ht="13.5" thickBot="1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</row>
    <row r="162" spans="1:17" ht="12.75">
      <c r="A162" s="198"/>
      <c r="B162" s="199"/>
      <c r="C162" s="199"/>
      <c r="D162" s="199"/>
      <c r="E162" s="199"/>
      <c r="F162" s="199"/>
      <c r="G162" s="199"/>
      <c r="H162" s="43"/>
      <c r="I162" s="43"/>
      <c r="J162" s="43"/>
      <c r="K162" s="43"/>
      <c r="L162" s="43"/>
      <c r="M162" s="43"/>
      <c r="N162" s="43"/>
      <c r="O162" s="43"/>
      <c r="P162" s="43"/>
      <c r="Q162" s="44"/>
    </row>
    <row r="163" spans="1:17" ht="23.25">
      <c r="A163" s="206" t="s">
        <v>286</v>
      </c>
      <c r="B163" s="190"/>
      <c r="C163" s="190"/>
      <c r="D163" s="190"/>
      <c r="E163" s="190"/>
      <c r="F163" s="190"/>
      <c r="G163" s="190"/>
      <c r="H163" s="17"/>
      <c r="I163" s="17"/>
      <c r="J163" s="17"/>
      <c r="K163" s="17"/>
      <c r="L163" s="17"/>
      <c r="M163" s="17"/>
      <c r="N163" s="17"/>
      <c r="O163" s="17"/>
      <c r="P163" s="17"/>
      <c r="Q163" s="45"/>
    </row>
    <row r="164" spans="1:17" ht="12.75">
      <c r="A164" s="200"/>
      <c r="B164" s="190"/>
      <c r="C164" s="190"/>
      <c r="D164" s="190"/>
      <c r="E164" s="190"/>
      <c r="F164" s="190"/>
      <c r="G164" s="190"/>
      <c r="H164" s="17"/>
      <c r="I164" s="17"/>
      <c r="J164" s="17"/>
      <c r="K164" s="17"/>
      <c r="L164" s="17"/>
      <c r="M164" s="17"/>
      <c r="N164" s="17"/>
      <c r="O164" s="17"/>
      <c r="P164" s="17"/>
      <c r="Q164" s="45"/>
    </row>
    <row r="165" spans="1:17" ht="12.75">
      <c r="A165" s="201"/>
      <c r="B165" s="202"/>
      <c r="C165" s="202"/>
      <c r="D165" s="202"/>
      <c r="E165" s="202"/>
      <c r="F165" s="202"/>
      <c r="G165" s="202"/>
      <c r="H165" s="17"/>
      <c r="I165" s="17"/>
      <c r="J165" s="17"/>
      <c r="K165" s="216" t="s">
        <v>298</v>
      </c>
      <c r="L165" s="17"/>
      <c r="M165" s="17"/>
      <c r="N165" s="17"/>
      <c r="O165" s="17"/>
      <c r="P165" s="216" t="s">
        <v>299</v>
      </c>
      <c r="Q165" s="45"/>
    </row>
    <row r="166" spans="1:17" ht="12.75">
      <c r="A166" s="203"/>
      <c r="B166" s="109"/>
      <c r="C166" s="109"/>
      <c r="D166" s="109"/>
      <c r="E166" s="109"/>
      <c r="F166" s="109"/>
      <c r="G166" s="109"/>
      <c r="H166" s="17"/>
      <c r="I166" s="17"/>
      <c r="J166" s="17"/>
      <c r="K166" s="17"/>
      <c r="L166" s="17"/>
      <c r="M166" s="17"/>
      <c r="N166" s="17"/>
      <c r="O166" s="17"/>
      <c r="P166" s="17"/>
      <c r="Q166" s="45"/>
    </row>
    <row r="167" spans="1:17" ht="12.75">
      <c r="A167" s="203"/>
      <c r="B167" s="109"/>
      <c r="C167" s="109"/>
      <c r="D167" s="109"/>
      <c r="E167" s="109"/>
      <c r="F167" s="109"/>
      <c r="G167" s="109"/>
      <c r="H167" s="17"/>
      <c r="I167" s="17"/>
      <c r="J167" s="17"/>
      <c r="K167" s="17"/>
      <c r="L167" s="17"/>
      <c r="M167" s="17"/>
      <c r="N167" s="17"/>
      <c r="O167" s="17"/>
      <c r="P167" s="17"/>
      <c r="Q167" s="45"/>
    </row>
    <row r="168" spans="1:17" ht="18">
      <c r="A168" s="207" t="s">
        <v>289</v>
      </c>
      <c r="B168" s="191"/>
      <c r="C168" s="191"/>
      <c r="D168" s="192"/>
      <c r="E168" s="192"/>
      <c r="F168" s="193"/>
      <c r="G168" s="192"/>
      <c r="H168" s="17"/>
      <c r="I168" s="17"/>
      <c r="J168" s="17"/>
      <c r="K168" s="343">
        <f>K157</f>
        <v>-7.206523639999999</v>
      </c>
      <c r="L168" s="192" t="s">
        <v>287</v>
      </c>
      <c r="M168" s="17"/>
      <c r="N168" s="17"/>
      <c r="O168" s="17"/>
      <c r="P168" s="343">
        <f>P157</f>
        <v>-0.98813251</v>
      </c>
      <c r="Q168" s="213" t="s">
        <v>287</v>
      </c>
    </row>
    <row r="169" spans="1:17" ht="18">
      <c r="A169" s="208"/>
      <c r="B169" s="194"/>
      <c r="C169" s="194"/>
      <c r="D169" s="190"/>
      <c r="E169" s="190"/>
      <c r="F169" s="195"/>
      <c r="G169" s="190"/>
      <c r="H169" s="17"/>
      <c r="I169" s="17"/>
      <c r="J169" s="17"/>
      <c r="K169" s="344"/>
      <c r="L169" s="190"/>
      <c r="M169" s="17"/>
      <c r="N169" s="17"/>
      <c r="O169" s="17"/>
      <c r="P169" s="344"/>
      <c r="Q169" s="214"/>
    </row>
    <row r="170" spans="1:17" ht="18">
      <c r="A170" s="209" t="s">
        <v>288</v>
      </c>
      <c r="B170" s="196"/>
      <c r="C170" s="41"/>
      <c r="D170" s="190"/>
      <c r="E170" s="190"/>
      <c r="F170" s="197"/>
      <c r="G170" s="192"/>
      <c r="H170" s="17"/>
      <c r="I170" s="17"/>
      <c r="J170" s="17"/>
      <c r="K170" s="344">
        <f>'STEPPED UP GENCO'!K75</f>
        <v>1.7745994849999998</v>
      </c>
      <c r="L170" s="192" t="s">
        <v>287</v>
      </c>
      <c r="M170" s="17"/>
      <c r="N170" s="17"/>
      <c r="O170" s="17"/>
      <c r="P170" s="344">
        <f>'STEPPED UP GENCO'!P75</f>
        <v>-0.01667810000000001</v>
      </c>
      <c r="Q170" s="213" t="s">
        <v>287</v>
      </c>
    </row>
    <row r="171" spans="1:17" ht="12.75">
      <c r="A171" s="204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45"/>
    </row>
    <row r="172" spans="1:17" ht="12.75">
      <c r="A172" s="204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45"/>
    </row>
    <row r="173" spans="1:17" ht="12.75">
      <c r="A173" s="204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45"/>
    </row>
    <row r="174" spans="1:17" ht="20.25">
      <c r="A174" s="204"/>
      <c r="B174" s="17"/>
      <c r="C174" s="17"/>
      <c r="D174" s="17"/>
      <c r="E174" s="17"/>
      <c r="F174" s="17"/>
      <c r="G174" s="17"/>
      <c r="H174" s="191"/>
      <c r="I174" s="191"/>
      <c r="J174" s="210" t="s">
        <v>290</v>
      </c>
      <c r="K174" s="306">
        <f>SUM(K168:K173)</f>
        <v>-5.431924154999999</v>
      </c>
      <c r="L174" s="210" t="s">
        <v>287</v>
      </c>
      <c r="M174" s="109"/>
      <c r="N174" s="17"/>
      <c r="O174" s="17"/>
      <c r="P174" s="306">
        <f>SUM(P168:P173)</f>
        <v>-1.00481061</v>
      </c>
      <c r="Q174" s="326" t="s">
        <v>287</v>
      </c>
    </row>
    <row r="175" spans="1:17" ht="13.5" thickBot="1">
      <c r="A175" s="205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132"/>
    </row>
  </sheetData>
  <sheetProtection/>
  <printOptions/>
  <pageMargins left="0.51" right="0.5" top="0.58" bottom="0.5" header="0.5" footer="0.5"/>
  <pageSetup horizontalDpi="600" verticalDpi="600" orientation="landscape" scale="57" r:id="rId1"/>
  <rowBreaks count="3" manualBreakCount="3">
    <brk id="62" max="255" man="1"/>
    <brk id="93" max="255" man="1"/>
    <brk id="145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5"/>
  <sheetViews>
    <sheetView view="pageBreakPreview" zoomScale="85" zoomScaleNormal="70" zoomScaleSheetLayoutView="85" zoomScalePageLayoutView="50" workbookViewId="0" topLeftCell="A57">
      <selection activeCell="I79" sqref="I79"/>
    </sheetView>
  </sheetViews>
  <sheetFormatPr defaultColWidth="9.140625" defaultRowHeight="12.75"/>
  <cols>
    <col min="1" max="1" width="5.140625" style="387" customWidth="1"/>
    <col min="2" max="2" width="20.8515625" style="387" customWidth="1"/>
    <col min="3" max="3" width="11.28125" style="387" customWidth="1"/>
    <col min="4" max="4" width="9.140625" style="387" customWidth="1"/>
    <col min="5" max="5" width="14.421875" style="387" customWidth="1"/>
    <col min="6" max="6" width="7.7109375" style="387" customWidth="1"/>
    <col min="7" max="7" width="11.421875" style="387" customWidth="1"/>
    <col min="8" max="8" width="13.00390625" style="387" customWidth="1"/>
    <col min="9" max="9" width="12.421875" style="387" customWidth="1"/>
    <col min="10" max="10" width="12.28125" style="387" customWidth="1"/>
    <col min="11" max="12" width="12.8515625" style="387" customWidth="1"/>
    <col min="13" max="13" width="13.28125" style="387" customWidth="1"/>
    <col min="14" max="14" width="11.421875" style="387" customWidth="1"/>
    <col min="15" max="15" width="13.140625" style="387" customWidth="1"/>
    <col min="16" max="16" width="14.7109375" style="387" customWidth="1"/>
    <col min="17" max="17" width="18.421875" style="387" customWidth="1"/>
    <col min="18" max="18" width="5.28125" style="387" customWidth="1"/>
    <col min="19" max="19" width="1.57421875" style="387" hidden="1" customWidth="1"/>
    <col min="20" max="20" width="9.140625" style="387" hidden="1" customWidth="1"/>
    <col min="21" max="21" width="4.28125" style="387" hidden="1" customWidth="1"/>
    <col min="22" max="22" width="4.00390625" style="387" hidden="1" customWidth="1"/>
    <col min="23" max="23" width="3.8515625" style="387" hidden="1" customWidth="1"/>
    <col min="24" max="16384" width="9.140625" style="387" customWidth="1"/>
  </cols>
  <sheetData>
    <row r="1" spans="1:17" ht="26.25">
      <c r="A1" s="1" t="s">
        <v>214</v>
      </c>
      <c r="Q1" s="425" t="str">
        <f>NDPL!Q1</f>
        <v>FEBRUARY-2023</v>
      </c>
    </row>
    <row r="2" ht="18.75" customHeight="1">
      <c r="A2" s="74" t="s">
        <v>215</v>
      </c>
    </row>
    <row r="3" ht="23.25">
      <c r="A3" s="159" t="s">
        <v>193</v>
      </c>
    </row>
    <row r="4" spans="1:16" ht="24" thickBot="1">
      <c r="A4" s="346" t="s">
        <v>194</v>
      </c>
      <c r="G4" s="414"/>
      <c r="H4" s="414"/>
      <c r="I4" s="42" t="s">
        <v>354</v>
      </c>
      <c r="J4" s="414"/>
      <c r="K4" s="414"/>
      <c r="L4" s="414"/>
      <c r="M4" s="414"/>
      <c r="N4" s="42" t="s">
        <v>355</v>
      </c>
      <c r="O4" s="414"/>
      <c r="P4" s="414"/>
    </row>
    <row r="5" spans="1:17" ht="62.25" customHeight="1" thickBot="1" thickTop="1">
      <c r="A5" s="430" t="s">
        <v>8</v>
      </c>
      <c r="B5" s="431" t="s">
        <v>9</v>
      </c>
      <c r="C5" s="432" t="s">
        <v>1</v>
      </c>
      <c r="D5" s="432" t="s">
        <v>2</v>
      </c>
      <c r="E5" s="432" t="s">
        <v>3</v>
      </c>
      <c r="F5" s="432" t="s">
        <v>10</v>
      </c>
      <c r="G5" s="430" t="str">
        <f>NDPL!G5</f>
        <v>FINAL READING 28/02/2023</v>
      </c>
      <c r="H5" s="432" t="str">
        <f>NDPL!H5</f>
        <v>INTIAL READING 01/02/2023</v>
      </c>
      <c r="I5" s="432" t="s">
        <v>4</v>
      </c>
      <c r="J5" s="432" t="s">
        <v>5</v>
      </c>
      <c r="K5" s="432" t="s">
        <v>6</v>
      </c>
      <c r="L5" s="430" t="str">
        <f>NDPL!G5</f>
        <v>FINAL READING 28/02/2023</v>
      </c>
      <c r="M5" s="432" t="str">
        <f>NDPL!H5</f>
        <v>INTIAL READING 01/02/2023</v>
      </c>
      <c r="N5" s="432" t="s">
        <v>4</v>
      </c>
      <c r="O5" s="432" t="s">
        <v>5</v>
      </c>
      <c r="P5" s="432" t="s">
        <v>6</v>
      </c>
      <c r="Q5" s="433" t="s">
        <v>270</v>
      </c>
    </row>
    <row r="6" ht="14.25" thickBot="1" thickTop="1"/>
    <row r="7" spans="1:17" ht="18" customHeight="1" thickTop="1">
      <c r="A7" s="133"/>
      <c r="B7" s="134" t="s">
        <v>179</v>
      </c>
      <c r="C7" s="135"/>
      <c r="D7" s="135"/>
      <c r="E7" s="135"/>
      <c r="F7" s="135"/>
      <c r="G7" s="56"/>
      <c r="H7" s="520"/>
      <c r="I7" s="521"/>
      <c r="J7" s="521"/>
      <c r="K7" s="521"/>
      <c r="L7" s="522"/>
      <c r="M7" s="520"/>
      <c r="N7" s="520"/>
      <c r="O7" s="520"/>
      <c r="P7" s="520"/>
      <c r="Q7" s="454"/>
    </row>
    <row r="8" spans="1:17" ht="18" customHeight="1">
      <c r="A8" s="136"/>
      <c r="B8" s="137" t="s">
        <v>102</v>
      </c>
      <c r="C8" s="138"/>
      <c r="D8" s="139"/>
      <c r="E8" s="140"/>
      <c r="F8" s="141"/>
      <c r="G8" s="60"/>
      <c r="H8" s="523"/>
      <c r="I8" s="369"/>
      <c r="J8" s="369"/>
      <c r="K8" s="369"/>
      <c r="L8" s="524"/>
      <c r="M8" s="523"/>
      <c r="N8" s="348"/>
      <c r="O8" s="348"/>
      <c r="P8" s="348"/>
      <c r="Q8" s="391"/>
    </row>
    <row r="9" spans="1:17" ht="16.5">
      <c r="A9" s="136">
        <v>1</v>
      </c>
      <c r="B9" s="137" t="s">
        <v>103</v>
      </c>
      <c r="C9" s="138">
        <v>4865107</v>
      </c>
      <c r="D9" s="142" t="s">
        <v>12</v>
      </c>
      <c r="E9" s="226" t="s">
        <v>305</v>
      </c>
      <c r="F9" s="143">
        <v>266.67</v>
      </c>
      <c r="G9" s="295">
        <v>971</v>
      </c>
      <c r="H9" s="296">
        <v>1006</v>
      </c>
      <c r="I9" s="279">
        <f>G9-H9</f>
        <v>-35</v>
      </c>
      <c r="J9" s="279">
        <f>$F9*I9</f>
        <v>-9333.45</v>
      </c>
      <c r="K9" s="279">
        <f>J9/1000000</f>
        <v>-0.00933345</v>
      </c>
      <c r="L9" s="295">
        <v>2244</v>
      </c>
      <c r="M9" s="296">
        <v>2245</v>
      </c>
      <c r="N9" s="279">
        <f>L9-M9</f>
        <v>-1</v>
      </c>
      <c r="O9" s="279">
        <f>$F9*N9</f>
        <v>-266.67</v>
      </c>
      <c r="P9" s="279">
        <f>O9/1000000</f>
        <v>-0.00026667</v>
      </c>
      <c r="Q9" s="411"/>
    </row>
    <row r="10" spans="1:17" ht="18" customHeight="1">
      <c r="A10" s="136">
        <v>2</v>
      </c>
      <c r="B10" s="137" t="s">
        <v>104</v>
      </c>
      <c r="C10" s="138">
        <v>4865150</v>
      </c>
      <c r="D10" s="142" t="s">
        <v>12</v>
      </c>
      <c r="E10" s="226" t="s">
        <v>305</v>
      </c>
      <c r="F10" s="143">
        <v>400</v>
      </c>
      <c r="G10" s="295">
        <v>7896</v>
      </c>
      <c r="H10" s="296">
        <v>7659</v>
      </c>
      <c r="I10" s="369">
        <f>G10-H10</f>
        <v>237</v>
      </c>
      <c r="J10" s="369">
        <f>$F10*I10</f>
        <v>94800</v>
      </c>
      <c r="K10" s="369">
        <f>J10/1000000</f>
        <v>0.0948</v>
      </c>
      <c r="L10" s="295">
        <v>25</v>
      </c>
      <c r="M10" s="296">
        <v>25</v>
      </c>
      <c r="N10" s="368">
        <f>L10-M10</f>
        <v>0</v>
      </c>
      <c r="O10" s="368">
        <f>$F10*N10</f>
        <v>0</v>
      </c>
      <c r="P10" s="368">
        <f>O10/1000000</f>
        <v>0</v>
      </c>
      <c r="Q10" s="391"/>
    </row>
    <row r="11" spans="1:17" ht="18">
      <c r="A11" s="136">
        <v>3</v>
      </c>
      <c r="B11" s="137" t="s">
        <v>105</v>
      </c>
      <c r="C11" s="138">
        <v>4865136</v>
      </c>
      <c r="D11" s="142" t="s">
        <v>12</v>
      </c>
      <c r="E11" s="226" t="s">
        <v>305</v>
      </c>
      <c r="F11" s="143">
        <v>200</v>
      </c>
      <c r="G11" s="295">
        <v>974150</v>
      </c>
      <c r="H11" s="296">
        <v>974503</v>
      </c>
      <c r="I11" s="369">
        <f aca="true" t="shared" si="0" ref="I11:I20">G11-H11</f>
        <v>-353</v>
      </c>
      <c r="J11" s="369">
        <f aca="true" t="shared" si="1" ref="J11:J19">$F11*I11</f>
        <v>-70600</v>
      </c>
      <c r="K11" s="369">
        <f aca="true" t="shared" si="2" ref="K11:K19">J11/1000000</f>
        <v>-0.0706</v>
      </c>
      <c r="L11" s="295">
        <v>999384</v>
      </c>
      <c r="M11" s="296">
        <v>999385</v>
      </c>
      <c r="N11" s="369">
        <f aca="true" t="shared" si="3" ref="N11:N20">L11-M11</f>
        <v>-1</v>
      </c>
      <c r="O11" s="369">
        <f aca="true" t="shared" si="4" ref="O11:O19">$F11*N11</f>
        <v>-200</v>
      </c>
      <c r="P11" s="369">
        <f aca="true" t="shared" si="5" ref="P11:P19">O11/1000000</f>
        <v>-0.0002</v>
      </c>
      <c r="Q11" s="527"/>
    </row>
    <row r="12" spans="1:17" ht="18">
      <c r="A12" s="136">
        <v>4</v>
      </c>
      <c r="B12" s="137" t="s">
        <v>106</v>
      </c>
      <c r="C12" s="138">
        <v>4865172</v>
      </c>
      <c r="D12" s="142" t="s">
        <v>12</v>
      </c>
      <c r="E12" s="226" t="s">
        <v>305</v>
      </c>
      <c r="F12" s="143">
        <v>1000</v>
      </c>
      <c r="G12" s="295">
        <v>872</v>
      </c>
      <c r="H12" s="296">
        <v>919</v>
      </c>
      <c r="I12" s="369">
        <f>G12-H12</f>
        <v>-47</v>
      </c>
      <c r="J12" s="369">
        <f>$F12*I12</f>
        <v>-47000</v>
      </c>
      <c r="K12" s="369">
        <f>J12/1000000</f>
        <v>-0.047</v>
      </c>
      <c r="L12" s="295">
        <v>390</v>
      </c>
      <c r="M12" s="296">
        <v>390</v>
      </c>
      <c r="N12" s="368">
        <f>L12-M12</f>
        <v>0</v>
      </c>
      <c r="O12" s="368">
        <f>$F12*N12</f>
        <v>0</v>
      </c>
      <c r="P12" s="368">
        <f>O12/1000000</f>
        <v>0</v>
      </c>
      <c r="Q12" s="679"/>
    </row>
    <row r="13" spans="1:17" ht="18" customHeight="1">
      <c r="A13" s="136">
        <v>5</v>
      </c>
      <c r="B13" s="137" t="s">
        <v>107</v>
      </c>
      <c r="C13" s="138">
        <v>4864968</v>
      </c>
      <c r="D13" s="142" t="s">
        <v>12</v>
      </c>
      <c r="E13" s="226" t="s">
        <v>305</v>
      </c>
      <c r="F13" s="143">
        <v>800</v>
      </c>
      <c r="G13" s="295">
        <v>3593</v>
      </c>
      <c r="H13" s="296">
        <v>3615</v>
      </c>
      <c r="I13" s="369">
        <f t="shared" si="0"/>
        <v>-22</v>
      </c>
      <c r="J13" s="369">
        <f>$F13*I13</f>
        <v>-17600</v>
      </c>
      <c r="K13" s="369">
        <f>J13/1000000</f>
        <v>-0.0176</v>
      </c>
      <c r="L13" s="295">
        <v>4780</v>
      </c>
      <c r="M13" s="296">
        <v>4783</v>
      </c>
      <c r="N13" s="368">
        <f t="shared" si="3"/>
        <v>-3</v>
      </c>
      <c r="O13" s="368">
        <f>$F13*N13</f>
        <v>-2400</v>
      </c>
      <c r="P13" s="368">
        <f>O13/1000000</f>
        <v>-0.0024</v>
      </c>
      <c r="Q13" s="591" t="s">
        <v>491</v>
      </c>
    </row>
    <row r="14" spans="1:17" ht="18" customHeight="1">
      <c r="A14" s="136"/>
      <c r="B14" s="137"/>
      <c r="C14" s="138"/>
      <c r="D14" s="142"/>
      <c r="E14" s="226"/>
      <c r="F14" s="143"/>
      <c r="G14" s="295"/>
      <c r="H14" s="296"/>
      <c r="I14" s="369"/>
      <c r="J14" s="369"/>
      <c r="K14" s="244">
        <v>-0.00832</v>
      </c>
      <c r="L14" s="295"/>
      <c r="M14" s="296"/>
      <c r="N14" s="368"/>
      <c r="O14" s="368"/>
      <c r="P14" s="296">
        <v>-0.00096</v>
      </c>
      <c r="Q14" s="591" t="s">
        <v>500</v>
      </c>
    </row>
    <row r="15" spans="1:17" ht="18" customHeight="1">
      <c r="A15" s="136"/>
      <c r="B15" s="137"/>
      <c r="C15" s="138">
        <v>4865010</v>
      </c>
      <c r="D15" s="142" t="s">
        <v>12</v>
      </c>
      <c r="E15" s="226" t="s">
        <v>305</v>
      </c>
      <c r="F15" s="143">
        <v>800</v>
      </c>
      <c r="G15" s="295">
        <v>999996</v>
      </c>
      <c r="H15" s="296">
        <v>1000000</v>
      </c>
      <c r="I15" s="369">
        <f>G15-H15</f>
        <v>-4</v>
      </c>
      <c r="J15" s="369">
        <f>$F15*I15</f>
        <v>-3200</v>
      </c>
      <c r="K15" s="369">
        <f>J15/1000000</f>
        <v>-0.0032</v>
      </c>
      <c r="L15" s="295">
        <v>0</v>
      </c>
      <c r="M15" s="296">
        <v>0</v>
      </c>
      <c r="N15" s="368">
        <f>L15-M15</f>
        <v>0</v>
      </c>
      <c r="O15" s="368">
        <f>$F15*N15</f>
        <v>0</v>
      </c>
      <c r="P15" s="368">
        <f>O15/1000000</f>
        <v>0</v>
      </c>
      <c r="Q15" s="591" t="s">
        <v>482</v>
      </c>
    </row>
    <row r="16" spans="1:17" ht="18" customHeight="1">
      <c r="A16" s="136">
        <v>6</v>
      </c>
      <c r="B16" s="137" t="s">
        <v>330</v>
      </c>
      <c r="C16" s="138">
        <v>4865004</v>
      </c>
      <c r="D16" s="142" t="s">
        <v>12</v>
      </c>
      <c r="E16" s="226" t="s">
        <v>305</v>
      </c>
      <c r="F16" s="143">
        <v>800</v>
      </c>
      <c r="G16" s="295">
        <v>1928</v>
      </c>
      <c r="H16" s="296">
        <v>1987</v>
      </c>
      <c r="I16" s="369">
        <f t="shared" si="0"/>
        <v>-59</v>
      </c>
      <c r="J16" s="369">
        <f t="shared" si="1"/>
        <v>-47200</v>
      </c>
      <c r="K16" s="369">
        <f t="shared" si="2"/>
        <v>-0.0472</v>
      </c>
      <c r="L16" s="295">
        <v>1650</v>
      </c>
      <c r="M16" s="296">
        <v>1650</v>
      </c>
      <c r="N16" s="368">
        <f t="shared" si="3"/>
        <v>0</v>
      </c>
      <c r="O16" s="368">
        <f t="shared" si="4"/>
        <v>0</v>
      </c>
      <c r="P16" s="368">
        <f t="shared" si="5"/>
        <v>0</v>
      </c>
      <c r="Q16" s="411"/>
    </row>
    <row r="17" spans="1:17" ht="18" customHeight="1">
      <c r="A17" s="136">
        <v>7</v>
      </c>
      <c r="B17" s="316" t="s">
        <v>352</v>
      </c>
      <c r="C17" s="319">
        <v>4865050</v>
      </c>
      <c r="D17" s="142" t="s">
        <v>12</v>
      </c>
      <c r="E17" s="226" t="s">
        <v>305</v>
      </c>
      <c r="F17" s="325">
        <v>800</v>
      </c>
      <c r="G17" s="295">
        <v>982119</v>
      </c>
      <c r="H17" s="296">
        <v>982119</v>
      </c>
      <c r="I17" s="369">
        <f t="shared" si="0"/>
        <v>0</v>
      </c>
      <c r="J17" s="369">
        <f>$F17*I17</f>
        <v>0</v>
      </c>
      <c r="K17" s="369">
        <f>J17/1000000</f>
        <v>0</v>
      </c>
      <c r="L17" s="295">
        <v>998603</v>
      </c>
      <c r="M17" s="296">
        <v>998603</v>
      </c>
      <c r="N17" s="368">
        <f t="shared" si="3"/>
        <v>0</v>
      </c>
      <c r="O17" s="368">
        <f>$F17*N17</f>
        <v>0</v>
      </c>
      <c r="P17" s="368">
        <f>O17/1000000</f>
        <v>0</v>
      </c>
      <c r="Q17" s="391"/>
    </row>
    <row r="18" spans="1:17" ht="18" customHeight="1">
      <c r="A18" s="136">
        <v>8</v>
      </c>
      <c r="B18" s="316" t="s">
        <v>351</v>
      </c>
      <c r="C18" s="319">
        <v>4864998</v>
      </c>
      <c r="D18" s="142" t="s">
        <v>12</v>
      </c>
      <c r="E18" s="226" t="s">
        <v>305</v>
      </c>
      <c r="F18" s="325">
        <v>800</v>
      </c>
      <c r="G18" s="295">
        <v>950267</v>
      </c>
      <c r="H18" s="296">
        <v>950267</v>
      </c>
      <c r="I18" s="369">
        <f t="shared" si="0"/>
        <v>0</v>
      </c>
      <c r="J18" s="369">
        <f t="shared" si="1"/>
        <v>0</v>
      </c>
      <c r="K18" s="369">
        <f t="shared" si="2"/>
        <v>0</v>
      </c>
      <c r="L18" s="295">
        <v>979419</v>
      </c>
      <c r="M18" s="296">
        <v>979419</v>
      </c>
      <c r="N18" s="368">
        <f t="shared" si="3"/>
        <v>0</v>
      </c>
      <c r="O18" s="368">
        <f t="shared" si="4"/>
        <v>0</v>
      </c>
      <c r="P18" s="368">
        <f t="shared" si="5"/>
        <v>0</v>
      </c>
      <c r="Q18" s="391"/>
    </row>
    <row r="19" spans="1:17" ht="18" customHeight="1">
      <c r="A19" s="136">
        <v>9</v>
      </c>
      <c r="B19" s="316" t="s">
        <v>345</v>
      </c>
      <c r="C19" s="319">
        <v>4864993</v>
      </c>
      <c r="D19" s="142" t="s">
        <v>12</v>
      </c>
      <c r="E19" s="226" t="s">
        <v>305</v>
      </c>
      <c r="F19" s="325">
        <v>800</v>
      </c>
      <c r="G19" s="295">
        <v>943368</v>
      </c>
      <c r="H19" s="296">
        <v>943931</v>
      </c>
      <c r="I19" s="369">
        <f t="shared" si="0"/>
        <v>-563</v>
      </c>
      <c r="J19" s="369">
        <f t="shared" si="1"/>
        <v>-450400</v>
      </c>
      <c r="K19" s="369">
        <f t="shared" si="2"/>
        <v>-0.4504</v>
      </c>
      <c r="L19" s="295">
        <v>988479</v>
      </c>
      <c r="M19" s="296">
        <v>988499</v>
      </c>
      <c r="N19" s="368">
        <f t="shared" si="3"/>
        <v>-20</v>
      </c>
      <c r="O19" s="368">
        <f t="shared" si="4"/>
        <v>-16000</v>
      </c>
      <c r="P19" s="368">
        <f t="shared" si="5"/>
        <v>-0.016</v>
      </c>
      <c r="Q19" s="412"/>
    </row>
    <row r="20" spans="1:17" ht="15.75" customHeight="1">
      <c r="A20" s="136">
        <v>10</v>
      </c>
      <c r="B20" s="316" t="s">
        <v>387</v>
      </c>
      <c r="C20" s="319">
        <v>5128403</v>
      </c>
      <c r="D20" s="142" t="s">
        <v>12</v>
      </c>
      <c r="E20" s="226" t="s">
        <v>305</v>
      </c>
      <c r="F20" s="325">
        <v>2000</v>
      </c>
      <c r="G20" s="295">
        <v>992359</v>
      </c>
      <c r="H20" s="296">
        <v>992367</v>
      </c>
      <c r="I20" s="244">
        <f t="shared" si="0"/>
        <v>-8</v>
      </c>
      <c r="J20" s="244">
        <f>$F20*I20</f>
        <v>-16000</v>
      </c>
      <c r="K20" s="244">
        <f>J20/1000000</f>
        <v>-0.016</v>
      </c>
      <c r="L20" s="295">
        <v>999109</v>
      </c>
      <c r="M20" s="296">
        <v>999139</v>
      </c>
      <c r="N20" s="296">
        <f t="shared" si="3"/>
        <v>-30</v>
      </c>
      <c r="O20" s="296">
        <f>$F20*N20</f>
        <v>-60000</v>
      </c>
      <c r="P20" s="296">
        <f>O20/1000000</f>
        <v>-0.06</v>
      </c>
      <c r="Q20" s="412"/>
    </row>
    <row r="21" spans="1:17" ht="18" customHeight="1">
      <c r="A21" s="136"/>
      <c r="B21" s="144" t="s">
        <v>336</v>
      </c>
      <c r="C21" s="138"/>
      <c r="D21" s="142"/>
      <c r="E21" s="226"/>
      <c r="F21" s="143"/>
      <c r="G21" s="295"/>
      <c r="H21" s="296"/>
      <c r="I21" s="369"/>
      <c r="J21" s="369"/>
      <c r="K21" s="369"/>
      <c r="L21" s="295"/>
      <c r="M21" s="296"/>
      <c r="N21" s="368"/>
      <c r="O21" s="368"/>
      <c r="P21" s="368"/>
      <c r="Q21" s="391"/>
    </row>
    <row r="22" spans="1:17" ht="18" customHeight="1">
      <c r="A22" s="136">
        <v>11</v>
      </c>
      <c r="B22" s="137" t="s">
        <v>180</v>
      </c>
      <c r="C22" s="138">
        <v>4865161</v>
      </c>
      <c r="D22" s="139" t="s">
        <v>12</v>
      </c>
      <c r="E22" s="226" t="s">
        <v>305</v>
      </c>
      <c r="F22" s="143">
        <v>50</v>
      </c>
      <c r="G22" s="295">
        <v>952728</v>
      </c>
      <c r="H22" s="296">
        <v>952728</v>
      </c>
      <c r="I22" s="369">
        <f aca="true" t="shared" si="6" ref="I22:I27">G22-H22</f>
        <v>0</v>
      </c>
      <c r="J22" s="369">
        <f aca="true" t="shared" si="7" ref="J22:J27">$F22*I22</f>
        <v>0</v>
      </c>
      <c r="K22" s="369">
        <f aca="true" t="shared" si="8" ref="K22:K27">J22/1000000</f>
        <v>0</v>
      </c>
      <c r="L22" s="295">
        <v>27912</v>
      </c>
      <c r="M22" s="296">
        <v>27912</v>
      </c>
      <c r="N22" s="368">
        <f aca="true" t="shared" si="9" ref="N22:N27">L22-M22</f>
        <v>0</v>
      </c>
      <c r="O22" s="368">
        <f aca="true" t="shared" si="10" ref="O22:O27">$F22*N22</f>
        <v>0</v>
      </c>
      <c r="P22" s="368">
        <f aca="true" t="shared" si="11" ref="P22:P27">O22/1000000</f>
        <v>0</v>
      </c>
      <c r="Q22" s="391"/>
    </row>
    <row r="23" spans="1:17" ht="13.5" customHeight="1">
      <c r="A23" s="136">
        <v>12</v>
      </c>
      <c r="B23" s="137" t="s">
        <v>181</v>
      </c>
      <c r="C23" s="138">
        <v>4865115</v>
      </c>
      <c r="D23" s="142" t="s">
        <v>12</v>
      </c>
      <c r="E23" s="226" t="s">
        <v>305</v>
      </c>
      <c r="F23" s="143">
        <v>100</v>
      </c>
      <c r="G23" s="295">
        <v>999072</v>
      </c>
      <c r="H23" s="296">
        <v>999164</v>
      </c>
      <c r="I23" s="401">
        <f>G23-H23</f>
        <v>-92</v>
      </c>
      <c r="J23" s="401">
        <f>$F23*I23</f>
        <v>-9200</v>
      </c>
      <c r="K23" s="401">
        <f>J23/1000000</f>
        <v>-0.0092</v>
      </c>
      <c r="L23" s="295">
        <v>2127</v>
      </c>
      <c r="M23" s="296">
        <v>2230</v>
      </c>
      <c r="N23" s="244">
        <f>L23-M23</f>
        <v>-103</v>
      </c>
      <c r="O23" s="244">
        <f>$F23*N23</f>
        <v>-10300</v>
      </c>
      <c r="P23" s="244">
        <f>O23/1000000</f>
        <v>-0.0103</v>
      </c>
      <c r="Q23" s="391"/>
    </row>
    <row r="24" spans="1:17" ht="18" customHeight="1">
      <c r="A24" s="136">
        <v>13</v>
      </c>
      <c r="B24" s="140" t="s">
        <v>182</v>
      </c>
      <c r="C24" s="138">
        <v>4902512</v>
      </c>
      <c r="D24" s="142" t="s">
        <v>12</v>
      </c>
      <c r="E24" s="226" t="s">
        <v>305</v>
      </c>
      <c r="F24" s="143">
        <v>500</v>
      </c>
      <c r="G24" s="295">
        <v>997778</v>
      </c>
      <c r="H24" s="296">
        <v>997778</v>
      </c>
      <c r="I24" s="369">
        <f t="shared" si="6"/>
        <v>0</v>
      </c>
      <c r="J24" s="369">
        <f t="shared" si="7"/>
        <v>0</v>
      </c>
      <c r="K24" s="369">
        <f t="shared" si="8"/>
        <v>0</v>
      </c>
      <c r="L24" s="295">
        <v>7609</v>
      </c>
      <c r="M24" s="296">
        <v>7609</v>
      </c>
      <c r="N24" s="368">
        <f t="shared" si="9"/>
        <v>0</v>
      </c>
      <c r="O24" s="368">
        <f t="shared" si="10"/>
        <v>0</v>
      </c>
      <c r="P24" s="368">
        <f t="shared" si="11"/>
        <v>0</v>
      </c>
      <c r="Q24" s="391"/>
    </row>
    <row r="25" spans="1:17" ht="18" customHeight="1">
      <c r="A25" s="136">
        <v>14</v>
      </c>
      <c r="B25" s="137" t="s">
        <v>183</v>
      </c>
      <c r="C25" s="138">
        <v>4865121</v>
      </c>
      <c r="D25" s="142" t="s">
        <v>12</v>
      </c>
      <c r="E25" s="226" t="s">
        <v>305</v>
      </c>
      <c r="F25" s="143">
        <v>100</v>
      </c>
      <c r="G25" s="295">
        <v>999832</v>
      </c>
      <c r="H25" s="296">
        <v>999838</v>
      </c>
      <c r="I25" s="369">
        <f>G25-H25</f>
        <v>-6</v>
      </c>
      <c r="J25" s="369">
        <f>$F25*I25</f>
        <v>-600</v>
      </c>
      <c r="K25" s="369">
        <f>J25/1000000</f>
        <v>-0.0006</v>
      </c>
      <c r="L25" s="295">
        <v>997406</v>
      </c>
      <c r="M25" s="296">
        <v>997591</v>
      </c>
      <c r="N25" s="368">
        <f>L25-M25</f>
        <v>-185</v>
      </c>
      <c r="O25" s="368">
        <f>$F25*N25</f>
        <v>-18500</v>
      </c>
      <c r="P25" s="368">
        <f>O25/1000000</f>
        <v>-0.0185</v>
      </c>
      <c r="Q25" s="391"/>
    </row>
    <row r="26" spans="1:17" ht="18" customHeight="1">
      <c r="A26" s="136">
        <v>15</v>
      </c>
      <c r="B26" s="137" t="s">
        <v>184</v>
      </c>
      <c r="C26" s="138">
        <v>4865129</v>
      </c>
      <c r="D26" s="142" t="s">
        <v>12</v>
      </c>
      <c r="E26" s="226" t="s">
        <v>305</v>
      </c>
      <c r="F26" s="143">
        <v>100</v>
      </c>
      <c r="G26" s="295">
        <v>998349</v>
      </c>
      <c r="H26" s="296">
        <v>998367</v>
      </c>
      <c r="I26" s="369">
        <f>G26-H26</f>
        <v>-18</v>
      </c>
      <c r="J26" s="369">
        <f>$F26*I26</f>
        <v>-1800</v>
      </c>
      <c r="K26" s="369">
        <f>J26/1000000</f>
        <v>-0.0018</v>
      </c>
      <c r="L26" s="295">
        <v>5448</v>
      </c>
      <c r="M26" s="296">
        <v>5733</v>
      </c>
      <c r="N26" s="368">
        <f>L26-M26</f>
        <v>-285</v>
      </c>
      <c r="O26" s="368">
        <f>$F26*N26</f>
        <v>-28500</v>
      </c>
      <c r="P26" s="368">
        <f>O26/1000000</f>
        <v>-0.0285</v>
      </c>
      <c r="Q26" s="391"/>
    </row>
    <row r="27" spans="1:17" ht="18" customHeight="1">
      <c r="A27" s="136">
        <v>16</v>
      </c>
      <c r="B27" s="137" t="s">
        <v>185</v>
      </c>
      <c r="C27" s="138">
        <v>4865159</v>
      </c>
      <c r="D27" s="139" t="s">
        <v>12</v>
      </c>
      <c r="E27" s="226" t="s">
        <v>305</v>
      </c>
      <c r="F27" s="143">
        <v>1000</v>
      </c>
      <c r="G27" s="295">
        <v>11074</v>
      </c>
      <c r="H27" s="296">
        <v>11074</v>
      </c>
      <c r="I27" s="369">
        <f t="shared" si="6"/>
        <v>0</v>
      </c>
      <c r="J27" s="369">
        <f t="shared" si="7"/>
        <v>0</v>
      </c>
      <c r="K27" s="369">
        <f t="shared" si="8"/>
        <v>0</v>
      </c>
      <c r="L27" s="295">
        <v>42167</v>
      </c>
      <c r="M27" s="296">
        <v>42166</v>
      </c>
      <c r="N27" s="368">
        <f t="shared" si="9"/>
        <v>1</v>
      </c>
      <c r="O27" s="368">
        <f t="shared" si="10"/>
        <v>1000</v>
      </c>
      <c r="P27" s="368">
        <f t="shared" si="11"/>
        <v>0.001</v>
      </c>
      <c r="Q27" s="391"/>
    </row>
    <row r="28" spans="1:17" ht="18" customHeight="1">
      <c r="A28" s="136">
        <v>17</v>
      </c>
      <c r="B28" s="137" t="s">
        <v>186</v>
      </c>
      <c r="C28" s="138">
        <v>4865122</v>
      </c>
      <c r="D28" s="142" t="s">
        <v>12</v>
      </c>
      <c r="E28" s="226" t="s">
        <v>305</v>
      </c>
      <c r="F28" s="143">
        <v>100</v>
      </c>
      <c r="G28" s="295">
        <v>999999</v>
      </c>
      <c r="H28" s="296">
        <v>1000168</v>
      </c>
      <c r="I28" s="369">
        <f>G28-H28</f>
        <v>-169</v>
      </c>
      <c r="J28" s="369">
        <f>$F28*I28</f>
        <v>-16900</v>
      </c>
      <c r="K28" s="369">
        <f>J28/1000000</f>
        <v>-0.0169</v>
      </c>
      <c r="L28" s="295">
        <v>883</v>
      </c>
      <c r="M28" s="296">
        <v>920</v>
      </c>
      <c r="N28" s="368">
        <f>L28-M28</f>
        <v>-37</v>
      </c>
      <c r="O28" s="368">
        <f>$F28*N28</f>
        <v>-3700</v>
      </c>
      <c r="P28" s="368">
        <f>O28/1000000</f>
        <v>-0.0037</v>
      </c>
      <c r="Q28" s="412"/>
    </row>
    <row r="29" spans="1:17" ht="18" customHeight="1">
      <c r="A29" s="136"/>
      <c r="B29" s="145" t="s">
        <v>187</v>
      </c>
      <c r="C29" s="138"/>
      <c r="D29" s="142"/>
      <c r="E29" s="226"/>
      <c r="F29" s="143"/>
      <c r="G29" s="295"/>
      <c r="H29" s="296"/>
      <c r="I29" s="369"/>
      <c r="J29" s="369"/>
      <c r="K29" s="369"/>
      <c r="L29" s="295"/>
      <c r="M29" s="296"/>
      <c r="N29" s="368"/>
      <c r="O29" s="368"/>
      <c r="P29" s="368"/>
      <c r="Q29" s="391"/>
    </row>
    <row r="30" spans="1:17" ht="18" customHeight="1">
      <c r="A30" s="136">
        <v>19</v>
      </c>
      <c r="B30" s="137" t="s">
        <v>188</v>
      </c>
      <c r="C30" s="138">
        <v>4864996</v>
      </c>
      <c r="D30" s="142" t="s">
        <v>12</v>
      </c>
      <c r="E30" s="226" t="s">
        <v>305</v>
      </c>
      <c r="F30" s="143">
        <v>1000</v>
      </c>
      <c r="G30" s="295">
        <v>991924</v>
      </c>
      <c r="H30" s="296">
        <v>991924</v>
      </c>
      <c r="I30" s="369">
        <f>G30-H30</f>
        <v>0</v>
      </c>
      <c r="J30" s="369">
        <f>$F30*I30</f>
        <v>0</v>
      </c>
      <c r="K30" s="369">
        <f>J30/1000000</f>
        <v>0</v>
      </c>
      <c r="L30" s="295">
        <v>406</v>
      </c>
      <c r="M30" s="296">
        <v>406</v>
      </c>
      <c r="N30" s="368">
        <f>L30-M30</f>
        <v>0</v>
      </c>
      <c r="O30" s="368">
        <f>$F30*N30</f>
        <v>0</v>
      </c>
      <c r="P30" s="368">
        <f>O30/1000000</f>
        <v>0</v>
      </c>
      <c r="Q30" s="391"/>
    </row>
    <row r="31" spans="1:17" ht="18" customHeight="1">
      <c r="A31" s="136">
        <v>20</v>
      </c>
      <c r="B31" s="137" t="s">
        <v>189</v>
      </c>
      <c r="C31" s="138">
        <v>4865000</v>
      </c>
      <c r="D31" s="142" t="s">
        <v>12</v>
      </c>
      <c r="E31" s="226" t="s">
        <v>305</v>
      </c>
      <c r="F31" s="143">
        <v>1000</v>
      </c>
      <c r="G31" s="295">
        <v>978327</v>
      </c>
      <c r="H31" s="296">
        <v>978666</v>
      </c>
      <c r="I31" s="369">
        <f>G31-H31</f>
        <v>-339</v>
      </c>
      <c r="J31" s="369">
        <f>$F31*I31</f>
        <v>-339000</v>
      </c>
      <c r="K31" s="369">
        <f>J31/1000000</f>
        <v>-0.339</v>
      </c>
      <c r="L31" s="295">
        <v>2783</v>
      </c>
      <c r="M31" s="296">
        <v>2783</v>
      </c>
      <c r="N31" s="368">
        <f>L31-M31</f>
        <v>0</v>
      </c>
      <c r="O31" s="368">
        <f>$F31*N31</f>
        <v>0</v>
      </c>
      <c r="P31" s="368">
        <f>O31/1000000</f>
        <v>0</v>
      </c>
      <c r="Q31" s="660"/>
    </row>
    <row r="32" spans="1:17" ht="18" customHeight="1">
      <c r="A32" s="136">
        <v>21</v>
      </c>
      <c r="B32" s="137" t="s">
        <v>190</v>
      </c>
      <c r="C32" s="138">
        <v>4865146</v>
      </c>
      <c r="D32" s="142" t="s">
        <v>12</v>
      </c>
      <c r="E32" s="226" t="s">
        <v>305</v>
      </c>
      <c r="F32" s="143">
        <v>2500</v>
      </c>
      <c r="G32" s="295">
        <v>997485</v>
      </c>
      <c r="H32" s="296">
        <v>997550</v>
      </c>
      <c r="I32" s="369">
        <f>G32-H32</f>
        <v>-65</v>
      </c>
      <c r="J32" s="369">
        <f>$F32*I32</f>
        <v>-162500</v>
      </c>
      <c r="K32" s="369">
        <f>J32/1000000</f>
        <v>-0.1625</v>
      </c>
      <c r="L32" s="295">
        <v>81</v>
      </c>
      <c r="M32" s="296">
        <v>81</v>
      </c>
      <c r="N32" s="368">
        <f>L32-M32</f>
        <v>0</v>
      </c>
      <c r="O32" s="368">
        <f>$F32*N32</f>
        <v>0</v>
      </c>
      <c r="P32" s="368">
        <f>O32/1000000</f>
        <v>0</v>
      </c>
      <c r="Q32" s="391"/>
    </row>
    <row r="33" spans="1:17" ht="18" customHeight="1">
      <c r="A33" s="136">
        <v>22</v>
      </c>
      <c r="B33" s="140" t="s">
        <v>191</v>
      </c>
      <c r="C33" s="138">
        <v>4864885</v>
      </c>
      <c r="D33" s="142" t="s">
        <v>12</v>
      </c>
      <c r="E33" s="226" t="s">
        <v>305</v>
      </c>
      <c r="F33" s="143">
        <v>2500</v>
      </c>
      <c r="G33" s="295">
        <v>994705</v>
      </c>
      <c r="H33" s="296">
        <v>994940</v>
      </c>
      <c r="I33" s="401">
        <f>G33-H33</f>
        <v>-235</v>
      </c>
      <c r="J33" s="401">
        <f>$F33*I33</f>
        <v>-587500</v>
      </c>
      <c r="K33" s="401">
        <f>J33/1000000</f>
        <v>-0.5875</v>
      </c>
      <c r="L33" s="295">
        <v>461</v>
      </c>
      <c r="M33" s="296">
        <v>461</v>
      </c>
      <c r="N33" s="244">
        <f>L33-M33</f>
        <v>0</v>
      </c>
      <c r="O33" s="244">
        <f>$F33*N33</f>
        <v>0</v>
      </c>
      <c r="P33" s="244">
        <f>O33/1000000</f>
        <v>0</v>
      </c>
      <c r="Q33" s="391"/>
    </row>
    <row r="34" spans="1:17" ht="18" customHeight="1">
      <c r="A34" s="136"/>
      <c r="B34" s="145"/>
      <c r="C34" s="138"/>
      <c r="D34" s="142"/>
      <c r="E34" s="226"/>
      <c r="F34" s="143"/>
      <c r="G34" s="295"/>
      <c r="H34" s="296"/>
      <c r="I34" s="369"/>
      <c r="J34" s="369"/>
      <c r="K34" s="525">
        <f>SUM(K30:K33)</f>
        <v>-1.089</v>
      </c>
      <c r="L34" s="295"/>
      <c r="M34" s="296"/>
      <c r="N34" s="368"/>
      <c r="O34" s="368"/>
      <c r="P34" s="526">
        <f>SUM(P30:P33)</f>
        <v>0</v>
      </c>
      <c r="Q34" s="391"/>
    </row>
    <row r="35" spans="1:17" ht="18" customHeight="1">
      <c r="A35" s="136"/>
      <c r="B35" s="144" t="s">
        <v>110</v>
      </c>
      <c r="C35" s="138"/>
      <c r="D35" s="139"/>
      <c r="E35" s="226"/>
      <c r="F35" s="143"/>
      <c r="G35" s="295"/>
      <c r="H35" s="296"/>
      <c r="I35" s="369"/>
      <c r="J35" s="369"/>
      <c r="K35" s="369"/>
      <c r="L35" s="295"/>
      <c r="M35" s="296"/>
      <c r="N35" s="368"/>
      <c r="O35" s="368"/>
      <c r="P35" s="368"/>
      <c r="Q35" s="391"/>
    </row>
    <row r="36" spans="1:17" ht="18" customHeight="1">
      <c r="A36" s="136">
        <v>23</v>
      </c>
      <c r="B36" s="595" t="s">
        <v>357</v>
      </c>
      <c r="C36" s="138">
        <v>4864955</v>
      </c>
      <c r="D36" s="137" t="s">
        <v>12</v>
      </c>
      <c r="E36" s="137" t="s">
        <v>305</v>
      </c>
      <c r="F36" s="143">
        <v>1000</v>
      </c>
      <c r="G36" s="295">
        <v>989966</v>
      </c>
      <c r="H36" s="296">
        <v>990059</v>
      </c>
      <c r="I36" s="369">
        <f>G36-H36</f>
        <v>-93</v>
      </c>
      <c r="J36" s="369">
        <f>$F36*I36</f>
        <v>-93000</v>
      </c>
      <c r="K36" s="369">
        <f>J36/1000000</f>
        <v>-0.093</v>
      </c>
      <c r="L36" s="295">
        <v>2543</v>
      </c>
      <c r="M36" s="296">
        <v>2543</v>
      </c>
      <c r="N36" s="368">
        <f>L36-M36</f>
        <v>0</v>
      </c>
      <c r="O36" s="368">
        <f>$F36*N36</f>
        <v>0</v>
      </c>
      <c r="P36" s="368">
        <f>O36/1000000</f>
        <v>0</v>
      </c>
      <c r="Q36" s="593"/>
    </row>
    <row r="37" spans="1:17" ht="18">
      <c r="A37" s="136">
        <v>24</v>
      </c>
      <c r="B37" s="137" t="s">
        <v>168</v>
      </c>
      <c r="C37" s="138">
        <v>4864820</v>
      </c>
      <c r="D37" s="142" t="s">
        <v>12</v>
      </c>
      <c r="E37" s="226" t="s">
        <v>305</v>
      </c>
      <c r="F37" s="143">
        <v>160</v>
      </c>
      <c r="G37" s="295">
        <v>2861</v>
      </c>
      <c r="H37" s="296">
        <v>2861</v>
      </c>
      <c r="I37" s="369">
        <f>G37-H37</f>
        <v>0</v>
      </c>
      <c r="J37" s="369">
        <f>$F37*I37</f>
        <v>0</v>
      </c>
      <c r="K37" s="369">
        <f>J37/1000000</f>
        <v>0</v>
      </c>
      <c r="L37" s="295">
        <v>38378</v>
      </c>
      <c r="M37" s="296">
        <v>38602</v>
      </c>
      <c r="N37" s="368">
        <f>L37-M37</f>
        <v>-224</v>
      </c>
      <c r="O37" s="368">
        <f>$F37*N37</f>
        <v>-35840</v>
      </c>
      <c r="P37" s="368">
        <f>O37/1000000</f>
        <v>-0.03584</v>
      </c>
      <c r="Q37" s="388"/>
    </row>
    <row r="38" spans="1:17" ht="18" customHeight="1">
      <c r="A38" s="136">
        <v>25</v>
      </c>
      <c r="B38" s="140" t="s">
        <v>169</v>
      </c>
      <c r="C38" s="138">
        <v>4864811</v>
      </c>
      <c r="D38" s="142" t="s">
        <v>12</v>
      </c>
      <c r="E38" s="226" t="s">
        <v>305</v>
      </c>
      <c r="F38" s="143">
        <v>200</v>
      </c>
      <c r="G38" s="295">
        <v>3855</v>
      </c>
      <c r="H38" s="296">
        <v>3855</v>
      </c>
      <c r="I38" s="369">
        <f>G38-H38</f>
        <v>0</v>
      </c>
      <c r="J38" s="369">
        <f>$F38*I38</f>
        <v>0</v>
      </c>
      <c r="K38" s="369">
        <f>J38/1000000</f>
        <v>0</v>
      </c>
      <c r="L38" s="295">
        <v>18797</v>
      </c>
      <c r="M38" s="296">
        <v>18745</v>
      </c>
      <c r="N38" s="368">
        <f>L38-M38</f>
        <v>52</v>
      </c>
      <c r="O38" s="368">
        <f>$F38*N38</f>
        <v>10400</v>
      </c>
      <c r="P38" s="368">
        <f>O38/1000000</f>
        <v>0.0104</v>
      </c>
      <c r="Q38" s="395"/>
    </row>
    <row r="39" spans="1:17" ht="18" customHeight="1">
      <c r="A39" s="136">
        <v>26</v>
      </c>
      <c r="B39" s="140" t="s">
        <v>365</v>
      </c>
      <c r="C39" s="138">
        <v>4864961</v>
      </c>
      <c r="D39" s="142" t="s">
        <v>12</v>
      </c>
      <c r="E39" s="226" t="s">
        <v>305</v>
      </c>
      <c r="F39" s="143">
        <v>1000</v>
      </c>
      <c r="G39" s="295">
        <v>968845</v>
      </c>
      <c r="H39" s="296">
        <v>969008</v>
      </c>
      <c r="I39" s="401">
        <f>G39-H39</f>
        <v>-163</v>
      </c>
      <c r="J39" s="401">
        <f>$F39*I39</f>
        <v>-163000</v>
      </c>
      <c r="K39" s="401">
        <f>J39/1000000</f>
        <v>-0.163</v>
      </c>
      <c r="L39" s="295">
        <v>999379</v>
      </c>
      <c r="M39" s="296">
        <v>999380</v>
      </c>
      <c r="N39" s="244">
        <f>L39-M39</f>
        <v>-1</v>
      </c>
      <c r="O39" s="244">
        <f>$F39*N39</f>
        <v>-1000</v>
      </c>
      <c r="P39" s="244">
        <f>O39/1000000</f>
        <v>-0.001</v>
      </c>
      <c r="Q39" s="388"/>
    </row>
    <row r="40" spans="1:17" ht="18" customHeight="1">
      <c r="A40" s="136"/>
      <c r="B40" s="145" t="s">
        <v>173</v>
      </c>
      <c r="C40" s="138"/>
      <c r="D40" s="142"/>
      <c r="E40" s="226"/>
      <c r="F40" s="143"/>
      <c r="G40" s="295"/>
      <c r="H40" s="296"/>
      <c r="I40" s="369"/>
      <c r="J40" s="369"/>
      <c r="K40" s="369"/>
      <c r="L40" s="295"/>
      <c r="M40" s="296"/>
      <c r="N40" s="368"/>
      <c r="O40" s="368"/>
      <c r="P40" s="368"/>
      <c r="Q40" s="413"/>
    </row>
    <row r="41" spans="1:17" ht="17.25" customHeight="1">
      <c r="A41" s="136">
        <v>27</v>
      </c>
      <c r="B41" s="137" t="s">
        <v>356</v>
      </c>
      <c r="C41" s="138">
        <v>4865103</v>
      </c>
      <c r="D41" s="142" t="s">
        <v>12</v>
      </c>
      <c r="E41" s="226" t="s">
        <v>305</v>
      </c>
      <c r="F41" s="139">
        <v>-833.33</v>
      </c>
      <c r="G41" s="295">
        <v>0</v>
      </c>
      <c r="H41" s="296">
        <v>0</v>
      </c>
      <c r="I41" s="369">
        <f>G41-H41</f>
        <v>0</v>
      </c>
      <c r="J41" s="369">
        <f>$F41*I41</f>
        <v>0</v>
      </c>
      <c r="K41" s="369">
        <f>J41/1000000</f>
        <v>0</v>
      </c>
      <c r="L41" s="295">
        <v>0</v>
      </c>
      <c r="M41" s="296">
        <v>0</v>
      </c>
      <c r="N41" s="368">
        <f>L41-M41</f>
        <v>0</v>
      </c>
      <c r="O41" s="368">
        <f>$F41*N41</f>
        <v>0</v>
      </c>
      <c r="P41" s="368">
        <f>O41/1000000</f>
        <v>0</v>
      </c>
      <c r="Q41" s="410"/>
    </row>
    <row r="42" spans="1:17" ht="17.25" customHeight="1">
      <c r="A42" s="136">
        <v>28</v>
      </c>
      <c r="B42" s="137" t="s">
        <v>359</v>
      </c>
      <c r="C42" s="138">
        <v>4865114</v>
      </c>
      <c r="D42" s="142" t="s">
        <v>12</v>
      </c>
      <c r="E42" s="226" t="s">
        <v>305</v>
      </c>
      <c r="F42" s="139">
        <v>-833.33</v>
      </c>
      <c r="G42" s="295">
        <v>0</v>
      </c>
      <c r="H42" s="296">
        <v>0</v>
      </c>
      <c r="I42" s="401">
        <f>G42-H42</f>
        <v>0</v>
      </c>
      <c r="J42" s="401">
        <f>$F42*I42</f>
        <v>0</v>
      </c>
      <c r="K42" s="401">
        <f>J42/1000000</f>
        <v>0</v>
      </c>
      <c r="L42" s="295">
        <v>999871</v>
      </c>
      <c r="M42" s="296">
        <v>999871</v>
      </c>
      <c r="N42" s="244">
        <f>L42-M42</f>
        <v>0</v>
      </c>
      <c r="O42" s="244">
        <f>$F42*N42</f>
        <v>0</v>
      </c>
      <c r="P42" s="244">
        <f>O42/1000000</f>
        <v>0</v>
      </c>
      <c r="Q42" s="410"/>
    </row>
    <row r="43" spans="1:17" ht="17.25" customHeight="1">
      <c r="A43" s="136">
        <v>29</v>
      </c>
      <c r="B43" s="137" t="s">
        <v>110</v>
      </c>
      <c r="C43" s="138">
        <v>4902508</v>
      </c>
      <c r="D43" s="142" t="s">
        <v>12</v>
      </c>
      <c r="E43" s="226" t="s">
        <v>305</v>
      </c>
      <c r="F43" s="139">
        <v>-833.33</v>
      </c>
      <c r="G43" s="295">
        <v>193</v>
      </c>
      <c r="H43" s="296">
        <v>192</v>
      </c>
      <c r="I43" s="369">
        <f>G43-H43</f>
        <v>1</v>
      </c>
      <c r="J43" s="369">
        <f>$F43*I43</f>
        <v>-833.33</v>
      </c>
      <c r="K43" s="369">
        <f>J43/1000000</f>
        <v>-0.0008333300000000001</v>
      </c>
      <c r="L43" s="295">
        <v>1404</v>
      </c>
      <c r="M43" s="296">
        <v>1215</v>
      </c>
      <c r="N43" s="368">
        <f>L43-M43</f>
        <v>189</v>
      </c>
      <c r="O43" s="368">
        <f>$F43*N43</f>
        <v>-157499.37</v>
      </c>
      <c r="P43" s="368">
        <f>O43/1000000</f>
        <v>-0.15749937</v>
      </c>
      <c r="Q43" s="413"/>
    </row>
    <row r="44" spans="1:17" ht="16.5" customHeight="1" thickBot="1">
      <c r="A44" s="147"/>
      <c r="B44" s="385"/>
      <c r="C44" s="385"/>
      <c r="D44" s="385"/>
      <c r="E44" s="385"/>
      <c r="F44" s="151"/>
      <c r="G44" s="152"/>
      <c r="H44" s="385"/>
      <c r="I44" s="385"/>
      <c r="J44" s="385"/>
      <c r="K44" s="151"/>
      <c r="L44" s="152"/>
      <c r="M44" s="385"/>
      <c r="N44" s="385"/>
      <c r="O44" s="385"/>
      <c r="P44" s="151"/>
      <c r="Q44" s="853"/>
    </row>
    <row r="45" spans="1:17" ht="18" customHeight="1" thickTop="1">
      <c r="A45" s="135"/>
      <c r="B45" s="137"/>
      <c r="C45" s="138"/>
      <c r="D45" s="139"/>
      <c r="E45" s="226"/>
      <c r="F45" s="138"/>
      <c r="G45" s="138"/>
      <c r="H45" s="348"/>
      <c r="I45" s="348"/>
      <c r="J45" s="348"/>
      <c r="K45" s="348"/>
      <c r="L45" s="423"/>
      <c r="M45" s="348"/>
      <c r="N45" s="348"/>
      <c r="O45" s="348"/>
      <c r="P45" s="348"/>
      <c r="Q45" s="396"/>
    </row>
    <row r="46" spans="1:17" ht="21" customHeight="1" thickBot="1">
      <c r="A46" s="155"/>
      <c r="B46" s="350"/>
      <c r="C46" s="149"/>
      <c r="D46" s="150"/>
      <c r="E46" s="148"/>
      <c r="F46" s="149"/>
      <c r="G46" s="149"/>
      <c r="H46" s="424"/>
      <c r="I46" s="424"/>
      <c r="J46" s="424"/>
      <c r="K46" s="424"/>
      <c r="L46" s="424"/>
      <c r="M46" s="424"/>
      <c r="N46" s="424"/>
      <c r="O46" s="424"/>
      <c r="P46" s="424"/>
      <c r="Q46" s="425" t="str">
        <f>NDPL!Q1</f>
        <v>FEBRUARY-2023</v>
      </c>
    </row>
    <row r="47" spans="1:17" ht="21.75" customHeight="1" thickTop="1">
      <c r="A47" s="133"/>
      <c r="B47" s="353" t="s">
        <v>307</v>
      </c>
      <c r="C47" s="138"/>
      <c r="D47" s="139"/>
      <c r="E47" s="226"/>
      <c r="F47" s="138"/>
      <c r="G47" s="354"/>
      <c r="H47" s="348"/>
      <c r="I47" s="348"/>
      <c r="J47" s="348"/>
      <c r="K47" s="348"/>
      <c r="L47" s="354"/>
      <c r="M47" s="348"/>
      <c r="N47" s="348"/>
      <c r="O47" s="348"/>
      <c r="P47" s="426"/>
      <c r="Q47" s="427"/>
    </row>
    <row r="48" spans="1:17" ht="21" customHeight="1">
      <c r="A48" s="136"/>
      <c r="B48" s="384" t="s">
        <v>349</v>
      </c>
      <c r="C48" s="138"/>
      <c r="D48" s="139"/>
      <c r="E48" s="226"/>
      <c r="F48" s="138"/>
      <c r="G48" s="94"/>
      <c r="H48" s="348"/>
      <c r="I48" s="348"/>
      <c r="J48" s="348"/>
      <c r="K48" s="348"/>
      <c r="L48" s="94"/>
      <c r="M48" s="348"/>
      <c r="N48" s="348"/>
      <c r="O48" s="348"/>
      <c r="P48" s="348"/>
      <c r="Q48" s="428"/>
    </row>
    <row r="49" spans="1:17" ht="18">
      <c r="A49" s="136">
        <v>30</v>
      </c>
      <c r="B49" s="137" t="s">
        <v>350</v>
      </c>
      <c r="C49" s="138">
        <v>4864910</v>
      </c>
      <c r="D49" s="142" t="s">
        <v>12</v>
      </c>
      <c r="E49" s="226" t="s">
        <v>305</v>
      </c>
      <c r="F49" s="138">
        <v>-1000</v>
      </c>
      <c r="G49" s="295">
        <v>999881</v>
      </c>
      <c r="H49" s="296">
        <v>999472</v>
      </c>
      <c r="I49" s="369">
        <f>G49-H49</f>
        <v>409</v>
      </c>
      <c r="J49" s="369">
        <f>$F49*I49</f>
        <v>-409000</v>
      </c>
      <c r="K49" s="369">
        <f>J49/1000000</f>
        <v>-0.409</v>
      </c>
      <c r="L49" s="295">
        <v>989453</v>
      </c>
      <c r="M49" s="296">
        <v>989453</v>
      </c>
      <c r="N49" s="368">
        <f>L49-M49</f>
        <v>0</v>
      </c>
      <c r="O49" s="368">
        <f>$F49*N49</f>
        <v>0</v>
      </c>
      <c r="P49" s="368">
        <f>O49/1000000</f>
        <v>0</v>
      </c>
      <c r="Q49" s="429"/>
    </row>
    <row r="50" spans="1:17" ht="18">
      <c r="A50" s="136">
        <v>31</v>
      </c>
      <c r="B50" s="137" t="s">
        <v>361</v>
      </c>
      <c r="C50" s="138">
        <v>4864940</v>
      </c>
      <c r="D50" s="142" t="s">
        <v>12</v>
      </c>
      <c r="E50" s="226" t="s">
        <v>305</v>
      </c>
      <c r="F50" s="138">
        <v>-1000</v>
      </c>
      <c r="G50" s="295">
        <v>2310</v>
      </c>
      <c r="H50" s="296">
        <v>1856</v>
      </c>
      <c r="I50" s="250">
        <f>G50-H50</f>
        <v>454</v>
      </c>
      <c r="J50" s="250">
        <f>$F50*I50</f>
        <v>-454000</v>
      </c>
      <c r="K50" s="250">
        <f>J50/1000000</f>
        <v>-0.454</v>
      </c>
      <c r="L50" s="295">
        <v>995339</v>
      </c>
      <c r="M50" s="296">
        <v>995339</v>
      </c>
      <c r="N50" s="250">
        <f>L50-M50</f>
        <v>0</v>
      </c>
      <c r="O50" s="250">
        <f>$F50*N50</f>
        <v>0</v>
      </c>
      <c r="P50" s="250">
        <f>O50/1000000</f>
        <v>0</v>
      </c>
      <c r="Q50" s="429"/>
    </row>
    <row r="51" spans="1:17" ht="18">
      <c r="A51" s="136"/>
      <c r="B51" s="384" t="s">
        <v>353</v>
      </c>
      <c r="C51" s="138"/>
      <c r="D51" s="142"/>
      <c r="E51" s="226"/>
      <c r="F51" s="138"/>
      <c r="G51" s="295"/>
      <c r="H51" s="296"/>
      <c r="I51" s="368"/>
      <c r="J51" s="368"/>
      <c r="K51" s="368"/>
      <c r="L51" s="295"/>
      <c r="M51" s="296"/>
      <c r="N51" s="368"/>
      <c r="O51" s="368"/>
      <c r="P51" s="368"/>
      <c r="Q51" s="429"/>
    </row>
    <row r="52" spans="1:17" ht="18">
      <c r="A52" s="136">
        <v>32</v>
      </c>
      <c r="B52" s="137" t="s">
        <v>350</v>
      </c>
      <c r="C52" s="138">
        <v>4864891</v>
      </c>
      <c r="D52" s="142" t="s">
        <v>12</v>
      </c>
      <c r="E52" s="226" t="s">
        <v>305</v>
      </c>
      <c r="F52" s="138">
        <v>-2000</v>
      </c>
      <c r="G52" s="295">
        <v>998287</v>
      </c>
      <c r="H52" s="296">
        <v>998275</v>
      </c>
      <c r="I52" s="368">
        <f>G52-H52</f>
        <v>12</v>
      </c>
      <c r="J52" s="368">
        <f>$F52*I52</f>
        <v>-24000</v>
      </c>
      <c r="K52" s="368">
        <f>J52/1000000</f>
        <v>-0.024</v>
      </c>
      <c r="L52" s="295">
        <v>995228</v>
      </c>
      <c r="M52" s="296">
        <v>995227</v>
      </c>
      <c r="N52" s="368">
        <f>L52-M52</f>
        <v>1</v>
      </c>
      <c r="O52" s="368">
        <f>$F52*N52</f>
        <v>-2000</v>
      </c>
      <c r="P52" s="368">
        <f>O52/1000000</f>
        <v>-0.002</v>
      </c>
      <c r="Q52" s="429"/>
    </row>
    <row r="53" spans="1:17" ht="18">
      <c r="A53" s="136">
        <v>33</v>
      </c>
      <c r="B53" s="137" t="s">
        <v>361</v>
      </c>
      <c r="C53" s="138">
        <v>4864912</v>
      </c>
      <c r="D53" s="142" t="s">
        <v>12</v>
      </c>
      <c r="E53" s="226" t="s">
        <v>305</v>
      </c>
      <c r="F53" s="138">
        <v>-1000</v>
      </c>
      <c r="G53" s="295">
        <v>335</v>
      </c>
      <c r="H53" s="296">
        <v>316</v>
      </c>
      <c r="I53" s="368">
        <f>G53-H53</f>
        <v>19</v>
      </c>
      <c r="J53" s="368">
        <f>$F53*I53</f>
        <v>-19000</v>
      </c>
      <c r="K53" s="368">
        <f>J53/1000000</f>
        <v>-0.019</v>
      </c>
      <c r="L53" s="295">
        <v>992465</v>
      </c>
      <c r="M53" s="296">
        <v>992463</v>
      </c>
      <c r="N53" s="368">
        <f>L53-M53</f>
        <v>2</v>
      </c>
      <c r="O53" s="368">
        <f>$F53*N53</f>
        <v>-2000</v>
      </c>
      <c r="P53" s="368">
        <f>O53/1000000</f>
        <v>-0.002</v>
      </c>
      <c r="Q53" s="429"/>
    </row>
    <row r="54" spans="1:17" ht="18" customHeight="1">
      <c r="A54" s="136"/>
      <c r="B54" s="144" t="s">
        <v>174</v>
      </c>
      <c r="C54" s="138"/>
      <c r="D54" s="139"/>
      <c r="E54" s="226"/>
      <c r="F54" s="143"/>
      <c r="G54" s="295"/>
      <c r="H54" s="296"/>
      <c r="I54" s="348"/>
      <c r="J54" s="348"/>
      <c r="K54" s="348"/>
      <c r="L54" s="295"/>
      <c r="M54" s="296"/>
      <c r="N54" s="348"/>
      <c r="O54" s="348"/>
      <c r="P54" s="348"/>
      <c r="Q54" s="391"/>
    </row>
    <row r="55" spans="1:17" ht="18">
      <c r="A55" s="136">
        <v>34</v>
      </c>
      <c r="B55" s="284" t="s">
        <v>440</v>
      </c>
      <c r="C55" s="284">
        <v>4864850</v>
      </c>
      <c r="D55" s="142" t="s">
        <v>12</v>
      </c>
      <c r="E55" s="226" t="s">
        <v>305</v>
      </c>
      <c r="F55" s="143">
        <v>625</v>
      </c>
      <c r="G55" s="295">
        <v>455</v>
      </c>
      <c r="H55" s="296">
        <v>455</v>
      </c>
      <c r="I55" s="368">
        <f>G55-H55</f>
        <v>0</v>
      </c>
      <c r="J55" s="368">
        <f>$F55*I55</f>
        <v>0</v>
      </c>
      <c r="K55" s="368">
        <f>J55/1000000</f>
        <v>0</v>
      </c>
      <c r="L55" s="295">
        <v>2627</v>
      </c>
      <c r="M55" s="296">
        <v>2627</v>
      </c>
      <c r="N55" s="368">
        <f>L55-M55</f>
        <v>0</v>
      </c>
      <c r="O55" s="368">
        <f>$F55*N55</f>
        <v>0</v>
      </c>
      <c r="P55" s="368">
        <f>O55/1000000</f>
        <v>0</v>
      </c>
      <c r="Q55" s="391"/>
    </row>
    <row r="56" spans="1:17" ht="18" customHeight="1">
      <c r="A56" s="136"/>
      <c r="B56" s="144" t="s">
        <v>157</v>
      </c>
      <c r="C56" s="138"/>
      <c r="D56" s="142"/>
      <c r="E56" s="226"/>
      <c r="F56" s="143"/>
      <c r="G56" s="295"/>
      <c r="H56" s="296"/>
      <c r="I56" s="368"/>
      <c r="J56" s="368"/>
      <c r="K56" s="368"/>
      <c r="L56" s="295"/>
      <c r="M56" s="296"/>
      <c r="N56" s="368"/>
      <c r="O56" s="368"/>
      <c r="P56" s="368"/>
      <c r="Q56" s="391"/>
    </row>
    <row r="57" spans="1:17" ht="18" customHeight="1">
      <c r="A57" s="136">
        <v>35</v>
      </c>
      <c r="B57" s="137" t="s">
        <v>170</v>
      </c>
      <c r="C57" s="138">
        <v>4902580</v>
      </c>
      <c r="D57" s="142" t="s">
        <v>12</v>
      </c>
      <c r="E57" s="226" t="s">
        <v>305</v>
      </c>
      <c r="F57" s="143">
        <v>100</v>
      </c>
      <c r="G57" s="295">
        <v>732</v>
      </c>
      <c r="H57" s="296">
        <v>732</v>
      </c>
      <c r="I57" s="368">
        <f>G57-H57</f>
        <v>0</v>
      </c>
      <c r="J57" s="368">
        <f>$F57*I57</f>
        <v>0</v>
      </c>
      <c r="K57" s="368">
        <f>J57/1000000</f>
        <v>0</v>
      </c>
      <c r="L57" s="295">
        <v>1749</v>
      </c>
      <c r="M57" s="296">
        <v>1719</v>
      </c>
      <c r="N57" s="368">
        <f>L57-M57</f>
        <v>30</v>
      </c>
      <c r="O57" s="368">
        <f>$F57*N57</f>
        <v>3000</v>
      </c>
      <c r="P57" s="368">
        <f>O57/1000000</f>
        <v>0.003</v>
      </c>
      <c r="Q57" s="391"/>
    </row>
    <row r="58" spans="1:17" ht="19.5" customHeight="1">
      <c r="A58" s="136">
        <v>36</v>
      </c>
      <c r="B58" s="140" t="s">
        <v>171</v>
      </c>
      <c r="C58" s="138">
        <v>4902544</v>
      </c>
      <c r="D58" s="142" t="s">
        <v>12</v>
      </c>
      <c r="E58" s="226" t="s">
        <v>305</v>
      </c>
      <c r="F58" s="143">
        <v>100</v>
      </c>
      <c r="G58" s="295">
        <v>4956</v>
      </c>
      <c r="H58" s="296">
        <v>4956</v>
      </c>
      <c r="I58" s="368">
        <f>G58-H58</f>
        <v>0</v>
      </c>
      <c r="J58" s="368">
        <f>$F58*I58</f>
        <v>0</v>
      </c>
      <c r="K58" s="368">
        <f>J58/1000000</f>
        <v>0</v>
      </c>
      <c r="L58" s="295">
        <v>5081</v>
      </c>
      <c r="M58" s="296">
        <v>5125</v>
      </c>
      <c r="N58" s="368">
        <f>L58-M58</f>
        <v>-44</v>
      </c>
      <c r="O58" s="368">
        <f>$F58*N58</f>
        <v>-4400</v>
      </c>
      <c r="P58" s="368">
        <f>O58/1000000</f>
        <v>-0.0044</v>
      </c>
      <c r="Q58" s="391"/>
    </row>
    <row r="59" spans="1:17" ht="22.5" customHeight="1">
      <c r="A59" s="136">
        <v>37</v>
      </c>
      <c r="B59" s="146" t="s">
        <v>192</v>
      </c>
      <c r="C59" s="138">
        <v>5269199</v>
      </c>
      <c r="D59" s="142" t="s">
        <v>12</v>
      </c>
      <c r="E59" s="226" t="s">
        <v>305</v>
      </c>
      <c r="F59" s="143">
        <v>100</v>
      </c>
      <c r="G59" s="295">
        <v>1213</v>
      </c>
      <c r="H59" s="296">
        <v>1213</v>
      </c>
      <c r="I59" s="369">
        <f>G59-H59</f>
        <v>0</v>
      </c>
      <c r="J59" s="369">
        <f>$F59*I59</f>
        <v>0</v>
      </c>
      <c r="K59" s="369">
        <f>J59/1000000</f>
        <v>0</v>
      </c>
      <c r="L59" s="295">
        <v>70842</v>
      </c>
      <c r="M59" s="296">
        <v>70842</v>
      </c>
      <c r="N59" s="369">
        <f>L59-M59</f>
        <v>0</v>
      </c>
      <c r="O59" s="369">
        <f>$F59*N59</f>
        <v>0</v>
      </c>
      <c r="P59" s="369">
        <f>O59/1000000</f>
        <v>0</v>
      </c>
      <c r="Q59" s="527"/>
    </row>
    <row r="60" spans="1:17" ht="19.5" customHeight="1">
      <c r="A60" s="136"/>
      <c r="B60" s="144" t="s">
        <v>163</v>
      </c>
      <c r="C60" s="138"/>
      <c r="D60" s="142"/>
      <c r="E60" s="139"/>
      <c r="F60" s="143"/>
      <c r="G60" s="295"/>
      <c r="H60" s="296"/>
      <c r="I60" s="368"/>
      <c r="J60" s="368"/>
      <c r="K60" s="368"/>
      <c r="L60" s="295"/>
      <c r="M60" s="296"/>
      <c r="N60" s="368"/>
      <c r="O60" s="368"/>
      <c r="P60" s="368"/>
      <c r="Q60" s="391"/>
    </row>
    <row r="61" spans="1:17" s="84" customFormat="1" ht="13.5" thickBot="1">
      <c r="A61" s="147">
        <v>38</v>
      </c>
      <c r="B61" s="385" t="s">
        <v>164</v>
      </c>
      <c r="C61" s="149">
        <v>4865151</v>
      </c>
      <c r="D61" s="662" t="s">
        <v>12</v>
      </c>
      <c r="E61" s="148" t="s">
        <v>305</v>
      </c>
      <c r="F61" s="155">
        <v>500</v>
      </c>
      <c r="G61" s="731">
        <v>21924</v>
      </c>
      <c r="H61" s="732">
        <v>21924</v>
      </c>
      <c r="I61" s="155">
        <f>G61-H61</f>
        <v>0</v>
      </c>
      <c r="J61" s="155">
        <f>$F61*I61</f>
        <v>0</v>
      </c>
      <c r="K61" s="155">
        <f>J61/1000000</f>
        <v>0</v>
      </c>
      <c r="L61" s="731">
        <v>5193</v>
      </c>
      <c r="M61" s="732">
        <v>5226</v>
      </c>
      <c r="N61" s="155">
        <f>L61-M61</f>
        <v>-33</v>
      </c>
      <c r="O61" s="155">
        <f>$F61*N61</f>
        <v>-16500</v>
      </c>
      <c r="P61" s="155">
        <f>O61/1000000</f>
        <v>-0.0165</v>
      </c>
      <c r="Q61" s="663"/>
    </row>
    <row r="62" spans="1:23" s="414" customFormat="1" ht="15.75" customHeight="1" thickBot="1" thickTop="1">
      <c r="A62" s="135"/>
      <c r="B62" s="860"/>
      <c r="C62" s="396"/>
      <c r="D62" s="396"/>
      <c r="E62" s="396"/>
      <c r="F62" s="396"/>
      <c r="G62" s="396"/>
      <c r="H62" s="396"/>
      <c r="I62" s="396"/>
      <c r="J62" s="396"/>
      <c r="K62" s="396"/>
      <c r="L62" s="396"/>
      <c r="M62" s="396"/>
      <c r="N62" s="396"/>
      <c r="O62" s="396"/>
      <c r="P62" s="396"/>
      <c r="Q62" s="396"/>
      <c r="R62" s="87"/>
      <c r="S62" s="228"/>
      <c r="T62" s="228"/>
      <c r="U62" s="417"/>
      <c r="V62" s="417"/>
      <c r="W62" s="417"/>
    </row>
    <row r="63" spans="1:20" ht="15.75" customHeight="1" thickTop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87"/>
      <c r="R63" s="84"/>
      <c r="S63" s="84"/>
      <c r="T63" s="84"/>
    </row>
    <row r="64" spans="1:20" ht="24" thickBot="1">
      <c r="A64" s="858" t="s">
        <v>323</v>
      </c>
      <c r="B64" s="417"/>
      <c r="C64" s="417"/>
      <c r="D64" s="417"/>
      <c r="E64" s="417"/>
      <c r="F64" s="417"/>
      <c r="G64" s="417"/>
      <c r="H64" s="417"/>
      <c r="I64" s="859" t="s">
        <v>354</v>
      </c>
      <c r="J64" s="417"/>
      <c r="K64" s="417"/>
      <c r="L64" s="417"/>
      <c r="M64" s="417"/>
      <c r="N64" s="859" t="s">
        <v>355</v>
      </c>
      <c r="O64" s="417"/>
      <c r="P64" s="417"/>
      <c r="Q64" s="417"/>
      <c r="R64" s="84"/>
      <c r="S64" s="84"/>
      <c r="T64" s="84"/>
    </row>
    <row r="65" spans="1:20" ht="39.75" thickBot="1" thickTop="1">
      <c r="A65" s="430" t="s">
        <v>8</v>
      </c>
      <c r="B65" s="431" t="s">
        <v>9</v>
      </c>
      <c r="C65" s="432" t="s">
        <v>1</v>
      </c>
      <c r="D65" s="432" t="s">
        <v>2</v>
      </c>
      <c r="E65" s="432" t="s">
        <v>3</v>
      </c>
      <c r="F65" s="432" t="s">
        <v>10</v>
      </c>
      <c r="G65" s="430" t="str">
        <f>G5</f>
        <v>FINAL READING 28/02/2023</v>
      </c>
      <c r="H65" s="432" t="str">
        <f>H5</f>
        <v>INTIAL READING 01/02/2023</v>
      </c>
      <c r="I65" s="432" t="s">
        <v>4</v>
      </c>
      <c r="J65" s="432" t="s">
        <v>5</v>
      </c>
      <c r="K65" s="432" t="s">
        <v>6</v>
      </c>
      <c r="L65" s="430" t="str">
        <f>G65</f>
        <v>FINAL READING 28/02/2023</v>
      </c>
      <c r="M65" s="432" t="str">
        <f>H65</f>
        <v>INTIAL READING 01/02/2023</v>
      </c>
      <c r="N65" s="432" t="s">
        <v>4</v>
      </c>
      <c r="O65" s="432" t="s">
        <v>5</v>
      </c>
      <c r="P65" s="432" t="s">
        <v>6</v>
      </c>
      <c r="Q65" s="433" t="s">
        <v>270</v>
      </c>
      <c r="R65" s="84"/>
      <c r="S65" s="84"/>
      <c r="T65" s="84"/>
    </row>
    <row r="66" spans="1:20" ht="15.75" customHeight="1" thickTop="1">
      <c r="A66" s="434"/>
      <c r="B66" s="384" t="s">
        <v>349</v>
      </c>
      <c r="C66" s="435"/>
      <c r="D66" s="435"/>
      <c r="E66" s="435"/>
      <c r="F66" s="436"/>
      <c r="G66" s="435"/>
      <c r="H66" s="435"/>
      <c r="I66" s="435"/>
      <c r="J66" s="435"/>
      <c r="K66" s="436"/>
      <c r="L66" s="435"/>
      <c r="M66" s="435"/>
      <c r="N66" s="435"/>
      <c r="O66" s="435"/>
      <c r="P66" s="436"/>
      <c r="Q66" s="437"/>
      <c r="R66" s="84"/>
      <c r="S66" s="84"/>
      <c r="T66" s="84"/>
    </row>
    <row r="67" spans="1:20" ht="15.75" customHeight="1">
      <c r="A67" s="136">
        <v>1</v>
      </c>
      <c r="B67" s="137" t="s">
        <v>395</v>
      </c>
      <c r="C67" s="138">
        <v>4864839</v>
      </c>
      <c r="D67" s="302" t="s">
        <v>12</v>
      </c>
      <c r="E67" s="284" t="s">
        <v>305</v>
      </c>
      <c r="F67" s="143">
        <v>-1000</v>
      </c>
      <c r="G67" s="295">
        <v>269</v>
      </c>
      <c r="H67" s="296">
        <v>149</v>
      </c>
      <c r="I67" s="369">
        <f>G67-H67</f>
        <v>120</v>
      </c>
      <c r="J67" s="369">
        <f>$F67*I67</f>
        <v>-120000</v>
      </c>
      <c r="K67" s="369">
        <f>J67/1000000</f>
        <v>-0.12</v>
      </c>
      <c r="L67" s="295">
        <v>999973</v>
      </c>
      <c r="M67" s="296">
        <v>999973</v>
      </c>
      <c r="N67" s="244">
        <f>L67-M67</f>
        <v>0</v>
      </c>
      <c r="O67" s="244">
        <f>$F67*N67</f>
        <v>0</v>
      </c>
      <c r="P67" s="664">
        <f>O67/1000000</f>
        <v>0</v>
      </c>
      <c r="Q67" s="399"/>
      <c r="R67" s="84"/>
      <c r="S67" s="84"/>
      <c r="T67" s="84"/>
    </row>
    <row r="68" spans="1:20" ht="15.75" customHeight="1">
      <c r="A68" s="136">
        <v>2</v>
      </c>
      <c r="B68" s="137" t="s">
        <v>398</v>
      </c>
      <c r="C68" s="138">
        <v>4864872</v>
      </c>
      <c r="D68" s="302" t="s">
        <v>12</v>
      </c>
      <c r="E68" s="284" t="s">
        <v>305</v>
      </c>
      <c r="F68" s="143">
        <v>-1000</v>
      </c>
      <c r="G68" s="295">
        <v>997648</v>
      </c>
      <c r="H68" s="296">
        <v>997832</v>
      </c>
      <c r="I68" s="244">
        <f>G68-H68</f>
        <v>-184</v>
      </c>
      <c r="J68" s="244">
        <f>$F68*I68</f>
        <v>184000</v>
      </c>
      <c r="K68" s="244">
        <f>J68/1000000</f>
        <v>0.184</v>
      </c>
      <c r="L68" s="295">
        <v>999915</v>
      </c>
      <c r="M68" s="296">
        <v>999915</v>
      </c>
      <c r="N68" s="244">
        <f>L68-M68</f>
        <v>0</v>
      </c>
      <c r="O68" s="244">
        <f>$F68*N68</f>
        <v>0</v>
      </c>
      <c r="P68" s="664">
        <f>O68/1000000</f>
        <v>0</v>
      </c>
      <c r="Q68" s="399"/>
      <c r="R68" s="84"/>
      <c r="S68" s="84"/>
      <c r="T68" s="84"/>
    </row>
    <row r="69" spans="1:20" ht="15.75" customHeight="1">
      <c r="A69" s="438"/>
      <c r="B69" s="274" t="s">
        <v>320</v>
      </c>
      <c r="C69" s="291"/>
      <c r="D69" s="302"/>
      <c r="E69" s="284"/>
      <c r="F69" s="143"/>
      <c r="G69" s="295"/>
      <c r="H69" s="296"/>
      <c r="I69" s="140"/>
      <c r="J69" s="140"/>
      <c r="K69" s="140"/>
      <c r="L69" s="295"/>
      <c r="M69" s="296"/>
      <c r="N69" s="140"/>
      <c r="O69" s="140"/>
      <c r="P69" s="854"/>
      <c r="Q69" s="399"/>
      <c r="R69" s="84"/>
      <c r="S69" s="84"/>
      <c r="T69" s="84"/>
    </row>
    <row r="70" spans="1:20" ht="15.75" customHeight="1">
      <c r="A70" s="136">
        <v>3</v>
      </c>
      <c r="B70" s="137" t="s">
        <v>321</v>
      </c>
      <c r="C70" s="138">
        <v>4865072</v>
      </c>
      <c r="D70" s="302" t="s">
        <v>12</v>
      </c>
      <c r="E70" s="284" t="s">
        <v>305</v>
      </c>
      <c r="F70" s="138">
        <v>-100</v>
      </c>
      <c r="G70" s="295">
        <v>1</v>
      </c>
      <c r="H70" s="296">
        <v>1</v>
      </c>
      <c r="I70" s="244">
        <f>G70-H70</f>
        <v>0</v>
      </c>
      <c r="J70" s="244">
        <f>$F70*I70</f>
        <v>0</v>
      </c>
      <c r="K70" s="244">
        <f>J70/1000000</f>
        <v>0</v>
      </c>
      <c r="L70" s="295">
        <v>999726</v>
      </c>
      <c r="M70" s="296">
        <v>999773</v>
      </c>
      <c r="N70" s="244">
        <f>L70-M70</f>
        <v>-47</v>
      </c>
      <c r="O70" s="244">
        <f>$F70*N70</f>
        <v>4700</v>
      </c>
      <c r="P70" s="664">
        <f>O70/1000000</f>
        <v>0.0047</v>
      </c>
      <c r="Q70" s="399"/>
      <c r="R70" s="714"/>
      <c r="S70" s="84"/>
      <c r="T70" s="84"/>
    </row>
    <row r="71" spans="1:23" s="414" customFormat="1" ht="15.75" customHeight="1" thickBot="1">
      <c r="A71" s="136">
        <v>4</v>
      </c>
      <c r="B71" s="137" t="s">
        <v>322</v>
      </c>
      <c r="C71" s="138">
        <v>4865078</v>
      </c>
      <c r="D71" s="302" t="s">
        <v>12</v>
      </c>
      <c r="E71" s="284" t="s">
        <v>305</v>
      </c>
      <c r="F71" s="857">
        <v>-100</v>
      </c>
      <c r="G71" s="295">
        <v>4</v>
      </c>
      <c r="H71" s="296">
        <v>4</v>
      </c>
      <c r="I71" s="244">
        <f>G71-H71</f>
        <v>0</v>
      </c>
      <c r="J71" s="244">
        <f>$F71*I71</f>
        <v>0</v>
      </c>
      <c r="K71" s="244">
        <f>J71/1000000</f>
        <v>0</v>
      </c>
      <c r="L71" s="295">
        <v>2898</v>
      </c>
      <c r="M71" s="296">
        <v>2865</v>
      </c>
      <c r="N71" s="244">
        <f>L71-M71</f>
        <v>33</v>
      </c>
      <c r="O71" s="244">
        <f>$F71*N71</f>
        <v>-3300</v>
      </c>
      <c r="P71" s="664">
        <f>O71/1000000</f>
        <v>-0.0033</v>
      </c>
      <c r="Q71" s="399"/>
      <c r="R71" s="714"/>
      <c r="S71" s="228"/>
      <c r="T71" s="228"/>
      <c r="U71" s="417"/>
      <c r="V71" s="417"/>
      <c r="W71" s="417"/>
    </row>
    <row r="72" spans="1:20" ht="15.75" customHeight="1" thickBot="1" thickTop="1">
      <c r="A72" s="147"/>
      <c r="B72" s="385"/>
      <c r="C72" s="149"/>
      <c r="D72" s="662"/>
      <c r="E72" s="148"/>
      <c r="F72" s="155"/>
      <c r="G72" s="731"/>
      <c r="H72" s="732"/>
      <c r="I72" s="155"/>
      <c r="J72" s="155"/>
      <c r="K72" s="155"/>
      <c r="L72" s="731"/>
      <c r="M72" s="732"/>
      <c r="N72" s="155"/>
      <c r="O72" s="155"/>
      <c r="P72" s="855"/>
      <c r="Q72" s="663"/>
      <c r="R72" s="84"/>
      <c r="S72" s="84"/>
      <c r="T72" s="84"/>
    </row>
    <row r="73" spans="1:16" ht="25.5" customHeight="1" thickTop="1">
      <c r="A73" s="153" t="s">
        <v>297</v>
      </c>
      <c r="B73" s="421"/>
      <c r="C73" s="71"/>
      <c r="D73" s="421"/>
      <c r="E73" s="421"/>
      <c r="F73" s="421"/>
      <c r="G73" s="421"/>
      <c r="H73" s="421"/>
      <c r="I73" s="421"/>
      <c r="J73" s="421"/>
      <c r="K73" s="528">
        <f>SUM(K9:K62)+SUM(K67:K72)-K34</f>
        <v>-2.79118678</v>
      </c>
      <c r="L73" s="529"/>
      <c r="M73" s="529"/>
      <c r="N73" s="529"/>
      <c r="O73" s="529"/>
      <c r="P73" s="528">
        <f>SUM(P9:P62)+SUM(P67:P72)-P34</f>
        <v>-0.34426604000000005</v>
      </c>
    </row>
    <row r="74" spans="1:16" ht="12.75">
      <c r="A74" s="421"/>
      <c r="B74" s="421"/>
      <c r="C74" s="421"/>
      <c r="D74" s="421"/>
      <c r="E74" s="421"/>
      <c r="F74" s="421"/>
      <c r="G74" s="421"/>
      <c r="H74" s="421"/>
      <c r="I74" s="421"/>
      <c r="J74" s="421"/>
      <c r="K74" s="421"/>
      <c r="L74" s="421"/>
      <c r="M74" s="421"/>
      <c r="N74" s="421"/>
      <c r="O74" s="421"/>
      <c r="P74" s="421"/>
    </row>
    <row r="75" spans="1:16" ht="9.75" customHeight="1">
      <c r="A75" s="421"/>
      <c r="B75" s="421"/>
      <c r="C75" s="421"/>
      <c r="D75" s="421"/>
      <c r="E75" s="421"/>
      <c r="F75" s="421"/>
      <c r="G75" s="421"/>
      <c r="H75" s="421"/>
      <c r="I75" s="421"/>
      <c r="J75" s="421"/>
      <c r="K75" s="421"/>
      <c r="L75" s="421"/>
      <c r="M75" s="421"/>
      <c r="N75" s="421"/>
      <c r="O75" s="421"/>
      <c r="P75" s="421"/>
    </row>
    <row r="76" spans="1:16" ht="12.75" hidden="1">
      <c r="A76" s="421"/>
      <c r="B76" s="421"/>
      <c r="C76" s="421"/>
      <c r="D76" s="421"/>
      <c r="E76" s="421"/>
      <c r="F76" s="421"/>
      <c r="G76" s="421"/>
      <c r="H76" s="421"/>
      <c r="I76" s="421"/>
      <c r="J76" s="421"/>
      <c r="K76" s="421"/>
      <c r="L76" s="421"/>
      <c r="M76" s="421"/>
      <c r="N76" s="421"/>
      <c r="O76" s="421"/>
      <c r="P76" s="421"/>
    </row>
    <row r="77" spans="1:16" ht="23.25" customHeight="1" thickBot="1">
      <c r="A77" s="421"/>
      <c r="B77" s="421"/>
      <c r="C77" s="530"/>
      <c r="D77" s="421"/>
      <c r="E77" s="421"/>
      <c r="F77" s="421"/>
      <c r="G77" s="421"/>
      <c r="H77" s="421"/>
      <c r="I77" s="421"/>
      <c r="J77" s="531"/>
      <c r="K77" s="477" t="s">
        <v>298</v>
      </c>
      <c r="L77" s="421"/>
      <c r="M77" s="421"/>
      <c r="N77" s="421"/>
      <c r="O77" s="421"/>
      <c r="P77" s="477" t="s">
        <v>299</v>
      </c>
    </row>
    <row r="78" spans="1:17" ht="20.25">
      <c r="A78" s="532"/>
      <c r="B78" s="533"/>
      <c r="C78" s="856"/>
      <c r="D78" s="465"/>
      <c r="E78" s="465"/>
      <c r="F78" s="465"/>
      <c r="G78" s="465"/>
      <c r="H78" s="465"/>
      <c r="I78" s="465"/>
      <c r="J78" s="534"/>
      <c r="K78" s="533"/>
      <c r="L78" s="533"/>
      <c r="M78" s="533"/>
      <c r="N78" s="533"/>
      <c r="O78" s="533"/>
      <c r="P78" s="533"/>
      <c r="Q78" s="466"/>
    </row>
    <row r="79" spans="1:17" ht="20.25">
      <c r="A79" s="215"/>
      <c r="B79" s="153" t="s">
        <v>295</v>
      </c>
      <c r="C79" s="153"/>
      <c r="D79" s="535"/>
      <c r="E79" s="535"/>
      <c r="F79" s="535"/>
      <c r="G79" s="535"/>
      <c r="H79" s="535"/>
      <c r="I79" s="535"/>
      <c r="J79" s="535"/>
      <c r="K79" s="536">
        <f>K73</f>
        <v>-2.79118678</v>
      </c>
      <c r="L79" s="537"/>
      <c r="M79" s="537"/>
      <c r="N79" s="537"/>
      <c r="O79" s="537"/>
      <c r="P79" s="536">
        <f>P73</f>
        <v>-0.34426604000000005</v>
      </c>
      <c r="Q79" s="467"/>
    </row>
    <row r="80" spans="1:17" ht="20.25">
      <c r="A80" s="215"/>
      <c r="B80" s="153"/>
      <c r="C80" s="153"/>
      <c r="D80" s="535"/>
      <c r="E80" s="535"/>
      <c r="F80" s="535"/>
      <c r="G80" s="535"/>
      <c r="H80" s="535"/>
      <c r="I80" s="538"/>
      <c r="J80" s="53"/>
      <c r="K80" s="523"/>
      <c r="L80" s="523"/>
      <c r="M80" s="523"/>
      <c r="N80" s="523"/>
      <c r="O80" s="523"/>
      <c r="P80" s="523"/>
      <c r="Q80" s="467"/>
    </row>
    <row r="81" spans="1:17" ht="20.25">
      <c r="A81" s="215"/>
      <c r="B81" s="153" t="s">
        <v>288</v>
      </c>
      <c r="C81" s="153"/>
      <c r="D81" s="535"/>
      <c r="E81" s="535"/>
      <c r="F81" s="535"/>
      <c r="G81" s="535"/>
      <c r="H81" s="535"/>
      <c r="I81" s="535"/>
      <c r="J81" s="535"/>
      <c r="K81" s="536">
        <f>'STEPPED UP GENCO'!K76</f>
        <v>-0.0811353451999999</v>
      </c>
      <c r="L81" s="536"/>
      <c r="M81" s="536"/>
      <c r="N81" s="536"/>
      <c r="O81" s="536"/>
      <c r="P81" s="536">
        <f>'STEPPED UP GENCO'!P76</f>
        <v>-0.0034737500000000033</v>
      </c>
      <c r="Q81" s="467"/>
    </row>
    <row r="82" spans="1:17" ht="20.25">
      <c r="A82" s="215"/>
      <c r="B82" s="153"/>
      <c r="C82" s="153"/>
      <c r="D82" s="539"/>
      <c r="E82" s="539"/>
      <c r="F82" s="539"/>
      <c r="G82" s="539"/>
      <c r="H82" s="539"/>
      <c r="I82" s="540"/>
      <c r="J82" s="541"/>
      <c r="K82" s="414"/>
      <c r="L82" s="414"/>
      <c r="M82" s="414"/>
      <c r="N82" s="414"/>
      <c r="O82" s="414"/>
      <c r="P82" s="414"/>
      <c r="Q82" s="467"/>
    </row>
    <row r="83" spans="1:17" ht="20.25">
      <c r="A83" s="215"/>
      <c r="B83" s="153" t="s">
        <v>296</v>
      </c>
      <c r="C83" s="153"/>
      <c r="D83" s="414"/>
      <c r="E83" s="414"/>
      <c r="F83" s="414"/>
      <c r="G83" s="414"/>
      <c r="H83" s="414"/>
      <c r="I83" s="414"/>
      <c r="J83" s="414"/>
      <c r="K83" s="257">
        <f>SUM(K79:K82)</f>
        <v>-2.8723221251999997</v>
      </c>
      <c r="L83" s="414"/>
      <c r="M83" s="414"/>
      <c r="N83" s="414"/>
      <c r="O83" s="414"/>
      <c r="P83" s="542">
        <f>SUM(P79:P82)</f>
        <v>-0.34773979000000005</v>
      </c>
      <c r="Q83" s="467"/>
    </row>
    <row r="84" spans="1:17" ht="20.25">
      <c r="A84" s="491"/>
      <c r="B84" s="414"/>
      <c r="C84" s="153"/>
      <c r="D84" s="414"/>
      <c r="E84" s="414"/>
      <c r="F84" s="414"/>
      <c r="G84" s="414"/>
      <c r="H84" s="414"/>
      <c r="I84" s="414"/>
      <c r="J84" s="414"/>
      <c r="K84" s="414"/>
      <c r="L84" s="414"/>
      <c r="M84" s="414"/>
      <c r="N84" s="414"/>
      <c r="O84" s="414"/>
      <c r="P84" s="414"/>
      <c r="Q84" s="467"/>
    </row>
    <row r="85" spans="1:17" ht="13.5" thickBot="1">
      <c r="A85" s="492"/>
      <c r="B85" s="468"/>
      <c r="C85" s="468"/>
      <c r="D85" s="468"/>
      <c r="E85" s="468"/>
      <c r="F85" s="468"/>
      <c r="G85" s="468"/>
      <c r="H85" s="468"/>
      <c r="I85" s="468"/>
      <c r="J85" s="468"/>
      <c r="K85" s="468"/>
      <c r="L85" s="468"/>
      <c r="M85" s="468"/>
      <c r="N85" s="468"/>
      <c r="O85" s="468"/>
      <c r="P85" s="468"/>
      <c r="Q85" s="469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3" r:id="rId1"/>
  <rowBreaks count="1" manualBreakCount="1">
    <brk id="4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5"/>
  <sheetViews>
    <sheetView view="pageBreakPreview" zoomScale="70" zoomScaleNormal="70" zoomScaleSheetLayoutView="70" zoomScalePageLayoutView="0" workbookViewId="0" topLeftCell="B17">
      <selection activeCell="K30" sqref="K30"/>
    </sheetView>
  </sheetViews>
  <sheetFormatPr defaultColWidth="9.140625" defaultRowHeight="12.75"/>
  <cols>
    <col min="1" max="1" width="4.7109375" style="387" customWidth="1"/>
    <col min="2" max="2" width="26.7109375" style="387" customWidth="1"/>
    <col min="3" max="3" width="18.57421875" style="387" customWidth="1"/>
    <col min="4" max="4" width="12.8515625" style="387" customWidth="1"/>
    <col min="5" max="5" width="22.140625" style="387" customWidth="1"/>
    <col min="6" max="6" width="14.421875" style="387" customWidth="1"/>
    <col min="7" max="7" width="15.57421875" style="387" customWidth="1"/>
    <col min="8" max="8" width="15.28125" style="387" customWidth="1"/>
    <col min="9" max="9" width="15.00390625" style="387" customWidth="1"/>
    <col min="10" max="10" width="16.7109375" style="387" customWidth="1"/>
    <col min="11" max="11" width="16.57421875" style="387" customWidth="1"/>
    <col min="12" max="12" width="17.140625" style="387" customWidth="1"/>
    <col min="13" max="13" width="14.7109375" style="387" customWidth="1"/>
    <col min="14" max="14" width="15.7109375" style="387" customWidth="1"/>
    <col min="15" max="15" width="18.28125" style="387" customWidth="1"/>
    <col min="16" max="16" width="17.140625" style="387" customWidth="1"/>
    <col min="17" max="17" width="22.00390625" style="387" customWidth="1"/>
    <col min="18" max="16384" width="9.140625" style="387" customWidth="1"/>
  </cols>
  <sheetData>
    <row r="1" ht="26.25" customHeight="1">
      <c r="A1" s="1" t="s">
        <v>214</v>
      </c>
    </row>
    <row r="2" spans="1:17" ht="23.25" customHeight="1">
      <c r="A2" s="2" t="s">
        <v>215</v>
      </c>
      <c r="P2" s="543" t="str">
        <f>NDPL!Q1</f>
        <v>FEBRUARY-2023</v>
      </c>
      <c r="Q2" s="543"/>
    </row>
    <row r="3" ht="23.25">
      <c r="A3" s="159" t="s">
        <v>195</v>
      </c>
    </row>
    <row r="4" spans="1:16" ht="24" thickBot="1">
      <c r="A4" s="3"/>
      <c r="G4" s="414"/>
      <c r="H4" s="414"/>
      <c r="I4" s="42" t="s">
        <v>354</v>
      </c>
      <c r="J4" s="414"/>
      <c r="K4" s="414"/>
      <c r="L4" s="414"/>
      <c r="M4" s="414"/>
      <c r="N4" s="42" t="s">
        <v>355</v>
      </c>
      <c r="O4" s="414"/>
      <c r="P4" s="414"/>
    </row>
    <row r="5" spans="1:17" ht="51.75" customHeight="1" thickBot="1" thickTop="1">
      <c r="A5" s="430" t="s">
        <v>8</v>
      </c>
      <c r="B5" s="431" t="s">
        <v>9</v>
      </c>
      <c r="C5" s="432" t="s">
        <v>1</v>
      </c>
      <c r="D5" s="432" t="s">
        <v>2</v>
      </c>
      <c r="E5" s="432" t="s">
        <v>3</v>
      </c>
      <c r="F5" s="432" t="s">
        <v>10</v>
      </c>
      <c r="G5" s="430" t="str">
        <f>NDPL!G5</f>
        <v>FINAL READING 28/02/2023</v>
      </c>
      <c r="H5" s="432" t="str">
        <f>NDPL!H5</f>
        <v>INTIAL READING 01/02/2023</v>
      </c>
      <c r="I5" s="432" t="s">
        <v>4</v>
      </c>
      <c r="J5" s="432" t="s">
        <v>5</v>
      </c>
      <c r="K5" s="432" t="s">
        <v>6</v>
      </c>
      <c r="L5" s="430" t="str">
        <f>NDPL!G5</f>
        <v>FINAL READING 28/02/2023</v>
      </c>
      <c r="M5" s="432" t="str">
        <f>NDPL!H5</f>
        <v>INTIAL READING 01/02/2023</v>
      </c>
      <c r="N5" s="432" t="s">
        <v>4</v>
      </c>
      <c r="O5" s="432" t="s">
        <v>5</v>
      </c>
      <c r="P5" s="432" t="s">
        <v>6</v>
      </c>
      <c r="Q5" s="433" t="s">
        <v>270</v>
      </c>
    </row>
    <row r="6" ht="14.25" thickBot="1" thickTop="1"/>
    <row r="7" spans="1:17" ht="24" customHeight="1" thickTop="1">
      <c r="A7" s="363" t="s">
        <v>209</v>
      </c>
      <c r="B7" s="54"/>
      <c r="C7" s="55"/>
      <c r="D7" s="55"/>
      <c r="E7" s="55"/>
      <c r="F7" s="55"/>
      <c r="G7" s="522"/>
      <c r="H7" s="520"/>
      <c r="I7" s="520"/>
      <c r="J7" s="520"/>
      <c r="K7" s="544"/>
      <c r="L7" s="545"/>
      <c r="M7" s="423"/>
      <c r="N7" s="520"/>
      <c r="O7" s="520"/>
      <c r="P7" s="546"/>
      <c r="Q7" s="454"/>
    </row>
    <row r="8" spans="1:17" ht="24" customHeight="1">
      <c r="A8" s="547" t="s">
        <v>196</v>
      </c>
      <c r="B8" s="81"/>
      <c r="C8" s="81"/>
      <c r="D8" s="81"/>
      <c r="E8" s="81"/>
      <c r="F8" s="81"/>
      <c r="G8" s="93"/>
      <c r="H8" s="523"/>
      <c r="I8" s="348"/>
      <c r="J8" s="348"/>
      <c r="K8" s="548"/>
      <c r="L8" s="349"/>
      <c r="M8" s="348"/>
      <c r="N8" s="348"/>
      <c r="O8" s="348"/>
      <c r="P8" s="549"/>
      <c r="Q8" s="391"/>
    </row>
    <row r="9" spans="1:17" ht="24" customHeight="1">
      <c r="A9" s="550" t="s">
        <v>197</v>
      </c>
      <c r="B9" s="81"/>
      <c r="C9" s="81"/>
      <c r="D9" s="81"/>
      <c r="E9" s="81"/>
      <c r="F9" s="81"/>
      <c r="G9" s="93"/>
      <c r="H9" s="523"/>
      <c r="I9" s="348"/>
      <c r="J9" s="348"/>
      <c r="K9" s="548"/>
      <c r="L9" s="349"/>
      <c r="M9" s="348"/>
      <c r="N9" s="348"/>
      <c r="O9" s="348"/>
      <c r="P9" s="549"/>
      <c r="Q9" s="391"/>
    </row>
    <row r="10" spans="1:17" ht="24" customHeight="1">
      <c r="A10" s="234">
        <v>1</v>
      </c>
      <c r="B10" s="236" t="s">
        <v>211</v>
      </c>
      <c r="C10" s="362">
        <v>5128430</v>
      </c>
      <c r="D10" s="238" t="s">
        <v>12</v>
      </c>
      <c r="E10" s="237" t="s">
        <v>305</v>
      </c>
      <c r="F10" s="238">
        <v>200</v>
      </c>
      <c r="G10" s="295">
        <v>4293</v>
      </c>
      <c r="H10" s="296">
        <v>4293</v>
      </c>
      <c r="I10" s="279">
        <f aca="true" t="shared" si="0" ref="I10:I15">G10-H10</f>
        <v>0</v>
      </c>
      <c r="J10" s="279">
        <f aca="true" t="shared" si="1" ref="J10:J15">$F10*I10</f>
        <v>0</v>
      </c>
      <c r="K10" s="279">
        <f aca="true" t="shared" si="2" ref="K10:K15">J10/1000000</f>
        <v>0</v>
      </c>
      <c r="L10" s="295">
        <v>80421</v>
      </c>
      <c r="M10" s="296">
        <v>80421</v>
      </c>
      <c r="N10" s="279">
        <f aca="true" t="shared" si="3" ref="N10:N15">L10-M10</f>
        <v>0</v>
      </c>
      <c r="O10" s="279">
        <f aca="true" t="shared" si="4" ref="O10:O15">$F10*N10</f>
        <v>0</v>
      </c>
      <c r="P10" s="279">
        <f aca="true" t="shared" si="5" ref="P10:P15">O10/1000000</f>
        <v>0</v>
      </c>
      <c r="Q10" s="391"/>
    </row>
    <row r="11" spans="1:17" ht="24" customHeight="1">
      <c r="A11" s="234">
        <v>2</v>
      </c>
      <c r="B11" s="236" t="s">
        <v>212</v>
      </c>
      <c r="C11" s="362">
        <v>4864819</v>
      </c>
      <c r="D11" s="238" t="s">
        <v>12</v>
      </c>
      <c r="E11" s="237" t="s">
        <v>305</v>
      </c>
      <c r="F11" s="238">
        <v>160</v>
      </c>
      <c r="G11" s="295">
        <v>999511</v>
      </c>
      <c r="H11" s="296">
        <v>999525</v>
      </c>
      <c r="I11" s="279">
        <f t="shared" si="0"/>
        <v>-14</v>
      </c>
      <c r="J11" s="279">
        <f t="shared" si="1"/>
        <v>-2240</v>
      </c>
      <c r="K11" s="279">
        <f t="shared" si="2"/>
        <v>-0.00224</v>
      </c>
      <c r="L11" s="295">
        <v>32174</v>
      </c>
      <c r="M11" s="296">
        <v>32180</v>
      </c>
      <c r="N11" s="279">
        <f t="shared" si="3"/>
        <v>-6</v>
      </c>
      <c r="O11" s="279">
        <f t="shared" si="4"/>
        <v>-960</v>
      </c>
      <c r="P11" s="279">
        <f t="shared" si="5"/>
        <v>-0.00096</v>
      </c>
      <c r="Q11" s="391"/>
    </row>
    <row r="12" spans="1:17" ht="24" customHeight="1">
      <c r="A12" s="234">
        <v>3</v>
      </c>
      <c r="B12" s="236" t="s">
        <v>198</v>
      </c>
      <c r="C12" s="362">
        <v>4864815</v>
      </c>
      <c r="D12" s="238" t="s">
        <v>12</v>
      </c>
      <c r="E12" s="237" t="s">
        <v>305</v>
      </c>
      <c r="F12" s="238">
        <v>200</v>
      </c>
      <c r="G12" s="295">
        <v>999909</v>
      </c>
      <c r="H12" s="296">
        <v>999923</v>
      </c>
      <c r="I12" s="279">
        <f t="shared" si="0"/>
        <v>-14</v>
      </c>
      <c r="J12" s="279">
        <f t="shared" si="1"/>
        <v>-2800</v>
      </c>
      <c r="K12" s="279">
        <f t="shared" si="2"/>
        <v>-0.0028</v>
      </c>
      <c r="L12" s="295">
        <v>2412</v>
      </c>
      <c r="M12" s="296">
        <v>2433</v>
      </c>
      <c r="N12" s="279">
        <f t="shared" si="3"/>
        <v>-21</v>
      </c>
      <c r="O12" s="279">
        <f t="shared" si="4"/>
        <v>-4200</v>
      </c>
      <c r="P12" s="279">
        <f t="shared" si="5"/>
        <v>-0.0042</v>
      </c>
      <c r="Q12" s="391"/>
    </row>
    <row r="13" spans="1:17" ht="24" customHeight="1">
      <c r="A13" s="234">
        <v>4</v>
      </c>
      <c r="B13" s="236" t="s">
        <v>199</v>
      </c>
      <c r="C13" s="362">
        <v>4864918</v>
      </c>
      <c r="D13" s="238" t="s">
        <v>12</v>
      </c>
      <c r="E13" s="237" t="s">
        <v>305</v>
      </c>
      <c r="F13" s="238">
        <v>400</v>
      </c>
      <c r="G13" s="295">
        <v>999873</v>
      </c>
      <c r="H13" s="296">
        <v>999879</v>
      </c>
      <c r="I13" s="279">
        <f t="shared" si="0"/>
        <v>-6</v>
      </c>
      <c r="J13" s="279">
        <f t="shared" si="1"/>
        <v>-2400</v>
      </c>
      <c r="K13" s="279">
        <f t="shared" si="2"/>
        <v>-0.0024</v>
      </c>
      <c r="L13" s="295">
        <v>19150</v>
      </c>
      <c r="M13" s="296">
        <v>19186</v>
      </c>
      <c r="N13" s="279">
        <f t="shared" si="3"/>
        <v>-36</v>
      </c>
      <c r="O13" s="279">
        <f t="shared" si="4"/>
        <v>-14400</v>
      </c>
      <c r="P13" s="279">
        <f t="shared" si="5"/>
        <v>-0.0144</v>
      </c>
      <c r="Q13" s="391"/>
    </row>
    <row r="14" spans="1:17" ht="24" customHeight="1">
      <c r="A14" s="234">
        <v>5</v>
      </c>
      <c r="B14" s="236" t="s">
        <v>363</v>
      </c>
      <c r="C14" s="362">
        <v>4864894</v>
      </c>
      <c r="D14" s="238" t="s">
        <v>12</v>
      </c>
      <c r="E14" s="237" t="s">
        <v>305</v>
      </c>
      <c r="F14" s="238">
        <v>800</v>
      </c>
      <c r="G14" s="295">
        <v>999363</v>
      </c>
      <c r="H14" s="296">
        <v>999407</v>
      </c>
      <c r="I14" s="279">
        <f t="shared" si="0"/>
        <v>-44</v>
      </c>
      <c r="J14" s="279">
        <f t="shared" si="1"/>
        <v>-35200</v>
      </c>
      <c r="K14" s="279">
        <f t="shared" si="2"/>
        <v>-0.0352</v>
      </c>
      <c r="L14" s="295">
        <v>801</v>
      </c>
      <c r="M14" s="296">
        <v>802</v>
      </c>
      <c r="N14" s="279">
        <f t="shared" si="3"/>
        <v>-1</v>
      </c>
      <c r="O14" s="279">
        <f t="shared" si="4"/>
        <v>-800</v>
      </c>
      <c r="P14" s="279">
        <f t="shared" si="5"/>
        <v>-0.0008</v>
      </c>
      <c r="Q14" s="391"/>
    </row>
    <row r="15" spans="1:17" ht="24" customHeight="1">
      <c r="A15" s="234">
        <v>6</v>
      </c>
      <c r="B15" s="236" t="s">
        <v>362</v>
      </c>
      <c r="C15" s="362">
        <v>5128425</v>
      </c>
      <c r="D15" s="238" t="s">
        <v>12</v>
      </c>
      <c r="E15" s="237" t="s">
        <v>305</v>
      </c>
      <c r="F15" s="238">
        <v>400</v>
      </c>
      <c r="G15" s="295">
        <v>2407</v>
      </c>
      <c r="H15" s="296">
        <v>2456</v>
      </c>
      <c r="I15" s="279">
        <f t="shared" si="0"/>
        <v>-49</v>
      </c>
      <c r="J15" s="279">
        <f t="shared" si="1"/>
        <v>-19600</v>
      </c>
      <c r="K15" s="279">
        <f t="shared" si="2"/>
        <v>-0.0196</v>
      </c>
      <c r="L15" s="295">
        <v>6649</v>
      </c>
      <c r="M15" s="296">
        <v>6650</v>
      </c>
      <c r="N15" s="279">
        <f t="shared" si="3"/>
        <v>-1</v>
      </c>
      <c r="O15" s="279">
        <f t="shared" si="4"/>
        <v>-400</v>
      </c>
      <c r="P15" s="279">
        <f t="shared" si="5"/>
        <v>-0.0004</v>
      </c>
      <c r="Q15" s="391"/>
    </row>
    <row r="16" spans="1:17" ht="24" customHeight="1">
      <c r="A16" s="551" t="s">
        <v>200</v>
      </c>
      <c r="B16" s="236"/>
      <c r="C16" s="362"/>
      <c r="D16" s="238"/>
      <c r="E16" s="236"/>
      <c r="F16" s="238"/>
      <c r="G16" s="295"/>
      <c r="H16" s="296"/>
      <c r="I16" s="279"/>
      <c r="J16" s="279"/>
      <c r="K16" s="279"/>
      <c r="L16" s="295"/>
      <c r="M16" s="296"/>
      <c r="N16" s="279"/>
      <c r="O16" s="279"/>
      <c r="P16" s="279"/>
      <c r="Q16" s="391"/>
    </row>
    <row r="17" spans="1:17" ht="24" customHeight="1">
      <c r="A17" s="234">
        <v>7</v>
      </c>
      <c r="B17" s="236" t="s">
        <v>213</v>
      </c>
      <c r="C17" s="362">
        <v>4865164</v>
      </c>
      <c r="D17" s="238" t="s">
        <v>12</v>
      </c>
      <c r="E17" s="237" t="s">
        <v>305</v>
      </c>
      <c r="F17" s="238">
        <v>666.667</v>
      </c>
      <c r="G17" s="295">
        <v>999820</v>
      </c>
      <c r="H17" s="296">
        <v>999821</v>
      </c>
      <c r="I17" s="279">
        <f>G17-H17</f>
        <v>-1</v>
      </c>
      <c r="J17" s="279">
        <f>$F17*I17</f>
        <v>-666.667</v>
      </c>
      <c r="K17" s="279">
        <f>J17/1000000</f>
        <v>-0.000666667</v>
      </c>
      <c r="L17" s="295">
        <v>445</v>
      </c>
      <c r="M17" s="296">
        <v>493</v>
      </c>
      <c r="N17" s="279">
        <f>L17-M17</f>
        <v>-48</v>
      </c>
      <c r="O17" s="279">
        <f>$F17*N17</f>
        <v>-32000.016000000003</v>
      </c>
      <c r="P17" s="279">
        <f>O17/1000000</f>
        <v>-0.032000016000000006</v>
      </c>
      <c r="Q17" s="391"/>
    </row>
    <row r="18" spans="1:17" ht="24" customHeight="1">
      <c r="A18" s="234">
        <v>8</v>
      </c>
      <c r="B18" s="236" t="s">
        <v>212</v>
      </c>
      <c r="C18" s="362">
        <v>4864845</v>
      </c>
      <c r="D18" s="238" t="s">
        <v>12</v>
      </c>
      <c r="E18" s="237" t="s">
        <v>305</v>
      </c>
      <c r="F18" s="238">
        <v>1000</v>
      </c>
      <c r="G18" s="295">
        <v>1134</v>
      </c>
      <c r="H18" s="296">
        <v>1134</v>
      </c>
      <c r="I18" s="279">
        <f>G18-H18</f>
        <v>0</v>
      </c>
      <c r="J18" s="279">
        <f>$F18*I18</f>
        <v>0</v>
      </c>
      <c r="K18" s="279">
        <f>J18/1000000</f>
        <v>0</v>
      </c>
      <c r="L18" s="295">
        <v>232</v>
      </c>
      <c r="M18" s="296">
        <v>273</v>
      </c>
      <c r="N18" s="279">
        <f>L18-M18</f>
        <v>-41</v>
      </c>
      <c r="O18" s="279">
        <f>$F18*N18</f>
        <v>-41000</v>
      </c>
      <c r="P18" s="279">
        <f>O18/1000000</f>
        <v>-0.041</v>
      </c>
      <c r="Q18" s="391"/>
    </row>
    <row r="19" spans="1:17" ht="24" customHeight="1">
      <c r="A19" s="234"/>
      <c r="B19" s="236"/>
      <c r="C19" s="362"/>
      <c r="D19" s="238"/>
      <c r="E19" s="237"/>
      <c r="F19" s="238"/>
      <c r="G19" s="295"/>
      <c r="H19" s="296"/>
      <c r="I19" s="279"/>
      <c r="J19" s="279"/>
      <c r="K19" s="279"/>
      <c r="L19" s="295"/>
      <c r="M19" s="296"/>
      <c r="N19" s="279"/>
      <c r="O19" s="279"/>
      <c r="P19" s="279"/>
      <c r="Q19" s="391"/>
    </row>
    <row r="20" spans="1:17" ht="24" customHeight="1">
      <c r="A20" s="235"/>
      <c r="B20" s="552" t="s">
        <v>208</v>
      </c>
      <c r="C20" s="553"/>
      <c r="D20" s="238"/>
      <c r="E20" s="236"/>
      <c r="F20" s="252"/>
      <c r="G20" s="295"/>
      <c r="H20" s="296"/>
      <c r="I20" s="279"/>
      <c r="J20" s="279"/>
      <c r="K20" s="500">
        <f>SUM(K10:K18)</f>
        <v>-0.062906667</v>
      </c>
      <c r="L20" s="295"/>
      <c r="M20" s="296"/>
      <c r="N20" s="279"/>
      <c r="O20" s="279"/>
      <c r="P20" s="500">
        <f>SUM(P10:P19)</f>
        <v>-0.093760016</v>
      </c>
      <c r="Q20" s="391"/>
    </row>
    <row r="21" spans="1:17" ht="24" customHeight="1">
      <c r="A21" s="235"/>
      <c r="B21" s="129"/>
      <c r="C21" s="553"/>
      <c r="D21" s="238"/>
      <c r="E21" s="236"/>
      <c r="F21" s="252"/>
      <c r="G21" s="295"/>
      <c r="H21" s="296"/>
      <c r="I21" s="279"/>
      <c r="J21" s="279"/>
      <c r="K21" s="279"/>
      <c r="L21" s="295"/>
      <c r="M21" s="296"/>
      <c r="N21" s="279"/>
      <c r="O21" s="279"/>
      <c r="P21" s="279"/>
      <c r="Q21" s="391"/>
    </row>
    <row r="22" spans="1:17" ht="24" customHeight="1">
      <c r="A22" s="551" t="s">
        <v>201</v>
      </c>
      <c r="B22" s="81"/>
      <c r="C22" s="555"/>
      <c r="D22" s="252"/>
      <c r="E22" s="81"/>
      <c r="F22" s="252"/>
      <c r="G22" s="295"/>
      <c r="H22" s="296"/>
      <c r="I22" s="279"/>
      <c r="J22" s="279"/>
      <c r="K22" s="279"/>
      <c r="L22" s="295"/>
      <c r="M22" s="296"/>
      <c r="N22" s="279"/>
      <c r="O22" s="279"/>
      <c r="P22" s="279"/>
      <c r="Q22" s="391"/>
    </row>
    <row r="23" spans="1:17" ht="24" customHeight="1">
      <c r="A23" s="235"/>
      <c r="B23" s="81"/>
      <c r="C23" s="555"/>
      <c r="D23" s="252"/>
      <c r="E23" s="81"/>
      <c r="F23" s="252"/>
      <c r="G23" s="295"/>
      <c r="H23" s="296"/>
      <c r="I23" s="279"/>
      <c r="J23" s="279"/>
      <c r="K23" s="279"/>
      <c r="L23" s="295"/>
      <c r="M23" s="296"/>
      <c r="N23" s="279"/>
      <c r="O23" s="279"/>
      <c r="P23" s="279"/>
      <c r="Q23" s="391"/>
    </row>
    <row r="24" spans="1:17" ht="24" customHeight="1">
      <c r="A24" s="234">
        <v>9</v>
      </c>
      <c r="B24" s="81" t="s">
        <v>202</v>
      </c>
      <c r="C24" s="362">
        <v>4865065</v>
      </c>
      <c r="D24" s="252" t="s">
        <v>12</v>
      </c>
      <c r="E24" s="237" t="s">
        <v>305</v>
      </c>
      <c r="F24" s="238">
        <v>100</v>
      </c>
      <c r="G24" s="295">
        <v>3437</v>
      </c>
      <c r="H24" s="296">
        <v>3437</v>
      </c>
      <c r="I24" s="279">
        <f aca="true" t="shared" si="6" ref="I24:I30">G24-H24</f>
        <v>0</v>
      </c>
      <c r="J24" s="279">
        <f aca="true" t="shared" si="7" ref="J24:J30">$F24*I24</f>
        <v>0</v>
      </c>
      <c r="K24" s="279">
        <f aca="true" t="shared" si="8" ref="K24:K30">J24/1000000</f>
        <v>0</v>
      </c>
      <c r="L24" s="295">
        <v>34489</v>
      </c>
      <c r="M24" s="296">
        <v>34489</v>
      </c>
      <c r="N24" s="279">
        <f aca="true" t="shared" si="9" ref="N24:N30">L24-M24</f>
        <v>0</v>
      </c>
      <c r="O24" s="279">
        <f aca="true" t="shared" si="10" ref="O24:O30">$F24*N24</f>
        <v>0</v>
      </c>
      <c r="P24" s="279">
        <f aca="true" t="shared" si="11" ref="P24:P30">O24/1000000</f>
        <v>0</v>
      </c>
      <c r="Q24" s="391"/>
    </row>
    <row r="25" spans="1:17" ht="24" customHeight="1">
      <c r="A25" s="234">
        <v>10</v>
      </c>
      <c r="B25" s="81" t="s">
        <v>203</v>
      </c>
      <c r="C25" s="362">
        <v>4902519</v>
      </c>
      <c r="D25" s="252" t="s">
        <v>12</v>
      </c>
      <c r="E25" s="237" t="s">
        <v>305</v>
      </c>
      <c r="F25" s="238">
        <v>37.5</v>
      </c>
      <c r="G25" s="295">
        <v>4208</v>
      </c>
      <c r="H25" s="296">
        <v>4212</v>
      </c>
      <c r="I25" s="279">
        <f t="shared" si="6"/>
        <v>-4</v>
      </c>
      <c r="J25" s="279">
        <f t="shared" si="7"/>
        <v>-150</v>
      </c>
      <c r="K25" s="279">
        <f t="shared" si="8"/>
        <v>-0.00015</v>
      </c>
      <c r="L25" s="295">
        <v>41437</v>
      </c>
      <c r="M25" s="296">
        <v>41179</v>
      </c>
      <c r="N25" s="279">
        <f t="shared" si="9"/>
        <v>258</v>
      </c>
      <c r="O25" s="279">
        <f t="shared" si="10"/>
        <v>9675</v>
      </c>
      <c r="P25" s="279">
        <f t="shared" si="11"/>
        <v>0.009675</v>
      </c>
      <c r="Q25" s="391"/>
    </row>
    <row r="26" spans="1:17" ht="24" customHeight="1">
      <c r="A26" s="234">
        <v>11</v>
      </c>
      <c r="B26" s="81" t="s">
        <v>204</v>
      </c>
      <c r="C26" s="362">
        <v>4865067</v>
      </c>
      <c r="D26" s="252" t="s">
        <v>12</v>
      </c>
      <c r="E26" s="237" t="s">
        <v>305</v>
      </c>
      <c r="F26" s="238">
        <v>100</v>
      </c>
      <c r="G26" s="295">
        <v>79</v>
      </c>
      <c r="H26" s="296">
        <v>79</v>
      </c>
      <c r="I26" s="279">
        <f t="shared" si="6"/>
        <v>0</v>
      </c>
      <c r="J26" s="279">
        <f t="shared" si="7"/>
        <v>0</v>
      </c>
      <c r="K26" s="279">
        <f t="shared" si="8"/>
        <v>0</v>
      </c>
      <c r="L26" s="295">
        <v>1692</v>
      </c>
      <c r="M26" s="296">
        <v>1692</v>
      </c>
      <c r="N26" s="279">
        <f t="shared" si="9"/>
        <v>0</v>
      </c>
      <c r="O26" s="279">
        <f t="shared" si="10"/>
        <v>0</v>
      </c>
      <c r="P26" s="279">
        <f t="shared" si="11"/>
        <v>0</v>
      </c>
      <c r="Q26" s="391"/>
    </row>
    <row r="27" spans="1:17" ht="24" customHeight="1">
      <c r="A27" s="234">
        <v>12</v>
      </c>
      <c r="B27" s="81" t="s">
        <v>205</v>
      </c>
      <c r="C27" s="362">
        <v>4902562</v>
      </c>
      <c r="D27" s="252" t="s">
        <v>12</v>
      </c>
      <c r="E27" s="237" t="s">
        <v>305</v>
      </c>
      <c r="F27" s="238">
        <v>75</v>
      </c>
      <c r="G27" s="295">
        <v>4406</v>
      </c>
      <c r="H27" s="296">
        <v>4406</v>
      </c>
      <c r="I27" s="279">
        <f t="shared" si="6"/>
        <v>0</v>
      </c>
      <c r="J27" s="279">
        <f t="shared" si="7"/>
        <v>0</v>
      </c>
      <c r="K27" s="279">
        <f t="shared" si="8"/>
        <v>0</v>
      </c>
      <c r="L27" s="295">
        <v>61028</v>
      </c>
      <c r="M27" s="296">
        <v>60330</v>
      </c>
      <c r="N27" s="279">
        <f t="shared" si="9"/>
        <v>698</v>
      </c>
      <c r="O27" s="279">
        <f t="shared" si="10"/>
        <v>52350</v>
      </c>
      <c r="P27" s="279">
        <f t="shared" si="11"/>
        <v>0.05235</v>
      </c>
      <c r="Q27" s="399"/>
    </row>
    <row r="28" spans="1:17" ht="19.5" customHeight="1">
      <c r="A28" s="234">
        <v>13</v>
      </c>
      <c r="B28" s="81" t="s">
        <v>205</v>
      </c>
      <c r="C28" s="422">
        <v>4865081</v>
      </c>
      <c r="D28" s="639" t="s">
        <v>12</v>
      </c>
      <c r="E28" s="237" t="s">
        <v>305</v>
      </c>
      <c r="F28" s="640">
        <v>100</v>
      </c>
      <c r="G28" s="295">
        <v>0</v>
      </c>
      <c r="H28" s="296">
        <v>0</v>
      </c>
      <c r="I28" s="279">
        <f t="shared" si="6"/>
        <v>0</v>
      </c>
      <c r="J28" s="279">
        <f t="shared" si="7"/>
        <v>0</v>
      </c>
      <c r="K28" s="279">
        <f t="shared" si="8"/>
        <v>0</v>
      </c>
      <c r="L28" s="295">
        <v>27</v>
      </c>
      <c r="M28" s="296">
        <v>27</v>
      </c>
      <c r="N28" s="279">
        <f t="shared" si="9"/>
        <v>0</v>
      </c>
      <c r="O28" s="279">
        <f t="shared" si="10"/>
        <v>0</v>
      </c>
      <c r="P28" s="279">
        <f t="shared" si="11"/>
        <v>0</v>
      </c>
      <c r="Q28" s="403"/>
    </row>
    <row r="29" spans="1:17" ht="24" customHeight="1">
      <c r="A29" s="234">
        <v>14</v>
      </c>
      <c r="B29" s="81" t="s">
        <v>206</v>
      </c>
      <c r="C29" s="362">
        <v>4902552</v>
      </c>
      <c r="D29" s="252" t="s">
        <v>12</v>
      </c>
      <c r="E29" s="237" t="s">
        <v>305</v>
      </c>
      <c r="F29" s="641">
        <v>75</v>
      </c>
      <c r="G29" s="295">
        <v>783</v>
      </c>
      <c r="H29" s="296">
        <v>783</v>
      </c>
      <c r="I29" s="279">
        <f t="shared" si="6"/>
        <v>0</v>
      </c>
      <c r="J29" s="279">
        <f t="shared" si="7"/>
        <v>0</v>
      </c>
      <c r="K29" s="279">
        <f t="shared" si="8"/>
        <v>0</v>
      </c>
      <c r="L29" s="295">
        <v>5844</v>
      </c>
      <c r="M29" s="296">
        <v>5958</v>
      </c>
      <c r="N29" s="279">
        <f t="shared" si="9"/>
        <v>-114</v>
      </c>
      <c r="O29" s="279">
        <f t="shared" si="10"/>
        <v>-8550</v>
      </c>
      <c r="P29" s="279">
        <f t="shared" si="11"/>
        <v>-0.00855</v>
      </c>
      <c r="Q29" s="391"/>
    </row>
    <row r="30" spans="1:17" ht="24" customHeight="1">
      <c r="A30" s="234">
        <v>15</v>
      </c>
      <c r="B30" s="81" t="s">
        <v>206</v>
      </c>
      <c r="C30" s="362">
        <v>4865075</v>
      </c>
      <c r="D30" s="252" t="s">
        <v>12</v>
      </c>
      <c r="E30" s="237" t="s">
        <v>305</v>
      </c>
      <c r="F30" s="238">
        <v>100</v>
      </c>
      <c r="G30" s="295">
        <v>10286</v>
      </c>
      <c r="H30" s="296">
        <v>10286</v>
      </c>
      <c r="I30" s="279">
        <f t="shared" si="6"/>
        <v>0</v>
      </c>
      <c r="J30" s="279">
        <f t="shared" si="7"/>
        <v>0</v>
      </c>
      <c r="K30" s="279">
        <f t="shared" si="8"/>
        <v>0</v>
      </c>
      <c r="L30" s="295">
        <v>8571</v>
      </c>
      <c r="M30" s="296">
        <v>8427</v>
      </c>
      <c r="N30" s="279">
        <f t="shared" si="9"/>
        <v>144</v>
      </c>
      <c r="O30" s="279">
        <f t="shared" si="10"/>
        <v>14400</v>
      </c>
      <c r="P30" s="279">
        <f t="shared" si="11"/>
        <v>0.0144</v>
      </c>
      <c r="Q30" s="398"/>
    </row>
    <row r="31" spans="1:17" ht="19.5" customHeight="1" thickBot="1">
      <c r="A31" s="65"/>
      <c r="B31" s="66"/>
      <c r="C31" s="67"/>
      <c r="D31" s="68"/>
      <c r="E31" s="69"/>
      <c r="F31" s="69"/>
      <c r="G31" s="70"/>
      <c r="H31" s="424"/>
      <c r="I31" s="424"/>
      <c r="J31" s="424"/>
      <c r="K31" s="556"/>
      <c r="L31" s="557"/>
      <c r="M31" s="424"/>
      <c r="N31" s="424"/>
      <c r="O31" s="424"/>
      <c r="P31" s="558"/>
      <c r="Q31" s="464"/>
    </row>
    <row r="32" spans="1:16" ht="13.5" thickTop="1">
      <c r="A32" s="64"/>
      <c r="B32" s="72"/>
      <c r="C32" s="57"/>
      <c r="D32" s="59"/>
      <c r="E32" s="58"/>
      <c r="F32" s="58"/>
      <c r="G32" s="73"/>
      <c r="H32" s="523"/>
      <c r="I32" s="348"/>
      <c r="J32" s="348"/>
      <c r="K32" s="548"/>
      <c r="L32" s="523"/>
      <c r="M32" s="523"/>
      <c r="N32" s="348"/>
      <c r="O32" s="348"/>
      <c r="P32" s="559"/>
    </row>
    <row r="33" spans="1:16" ht="12.75">
      <c r="A33" s="64"/>
      <c r="B33" s="72"/>
      <c r="C33" s="57"/>
      <c r="D33" s="59"/>
      <c r="E33" s="58"/>
      <c r="F33" s="58"/>
      <c r="G33" s="73"/>
      <c r="H33" s="523"/>
      <c r="I33" s="348"/>
      <c r="J33" s="348"/>
      <c r="K33" s="548"/>
      <c r="L33" s="523"/>
      <c r="M33" s="523"/>
      <c r="N33" s="348"/>
      <c r="O33" s="348"/>
      <c r="P33" s="559"/>
    </row>
    <row r="34" spans="1:16" ht="12.75">
      <c r="A34" s="523"/>
      <c r="B34" s="421"/>
      <c r="C34" s="421"/>
      <c r="D34" s="421"/>
      <c r="E34" s="421"/>
      <c r="F34" s="421"/>
      <c r="G34" s="421"/>
      <c r="H34" s="421"/>
      <c r="I34" s="421"/>
      <c r="J34" s="421"/>
      <c r="K34" s="560"/>
      <c r="L34" s="421"/>
      <c r="M34" s="421"/>
      <c r="N34" s="421"/>
      <c r="O34" s="421"/>
      <c r="P34" s="561"/>
    </row>
    <row r="35" spans="1:16" ht="20.25">
      <c r="A35" s="145"/>
      <c r="B35" s="552" t="s">
        <v>207</v>
      </c>
      <c r="C35" s="562"/>
      <c r="D35" s="562"/>
      <c r="E35" s="562"/>
      <c r="F35" s="562"/>
      <c r="G35" s="562"/>
      <c r="H35" s="562"/>
      <c r="I35" s="562"/>
      <c r="J35" s="562"/>
      <c r="K35" s="894">
        <f>SUM(K24:K31)</f>
        <v>-0.00015</v>
      </c>
      <c r="L35" s="563"/>
      <c r="M35" s="563"/>
      <c r="N35" s="563"/>
      <c r="O35" s="563"/>
      <c r="P35" s="554">
        <f>SUM(P24:P31)</f>
        <v>0.06787499999999999</v>
      </c>
    </row>
    <row r="36" spans="1:16" ht="20.25">
      <c r="A36" s="87"/>
      <c r="B36" s="552" t="s">
        <v>208</v>
      </c>
      <c r="C36" s="555"/>
      <c r="D36" s="555"/>
      <c r="E36" s="555"/>
      <c r="F36" s="555"/>
      <c r="G36" s="555"/>
      <c r="H36" s="555"/>
      <c r="I36" s="555"/>
      <c r="J36" s="555"/>
      <c r="K36" s="564">
        <f>K20</f>
        <v>-0.062906667</v>
      </c>
      <c r="L36" s="563"/>
      <c r="M36" s="563"/>
      <c r="N36" s="563"/>
      <c r="O36" s="563"/>
      <c r="P36" s="564">
        <f>P20</f>
        <v>-0.093760016</v>
      </c>
    </row>
    <row r="37" spans="1:16" ht="18">
      <c r="A37" s="87"/>
      <c r="B37" s="81"/>
      <c r="C37" s="84"/>
      <c r="D37" s="84"/>
      <c r="E37" s="84"/>
      <c r="F37" s="84"/>
      <c r="G37" s="84"/>
      <c r="H37" s="84"/>
      <c r="I37" s="84"/>
      <c r="J37" s="84"/>
      <c r="K37" s="565"/>
      <c r="L37" s="566"/>
      <c r="M37" s="566"/>
      <c r="N37" s="566"/>
      <c r="O37" s="566"/>
      <c r="P37" s="567"/>
    </row>
    <row r="38" spans="1:16" ht="3" customHeight="1">
      <c r="A38" s="87"/>
      <c r="B38" s="81"/>
      <c r="C38" s="84"/>
      <c r="D38" s="84"/>
      <c r="E38" s="84"/>
      <c r="F38" s="84"/>
      <c r="G38" s="84"/>
      <c r="H38" s="84"/>
      <c r="I38" s="84"/>
      <c r="J38" s="84"/>
      <c r="K38" s="565"/>
      <c r="L38" s="566"/>
      <c r="M38" s="566"/>
      <c r="N38" s="566"/>
      <c r="O38" s="566"/>
      <c r="P38" s="567"/>
    </row>
    <row r="39" spans="1:16" ht="23.25">
      <c r="A39" s="87"/>
      <c r="B39" s="345" t="s">
        <v>210</v>
      </c>
      <c r="C39" s="568"/>
      <c r="D39" s="3"/>
      <c r="E39" s="3"/>
      <c r="F39" s="3"/>
      <c r="G39" s="3"/>
      <c r="H39" s="3"/>
      <c r="I39" s="3"/>
      <c r="J39" s="3"/>
      <c r="K39" s="569">
        <f>SUM(K35:K38)</f>
        <v>-0.063056667</v>
      </c>
      <c r="L39" s="570"/>
      <c r="M39" s="570"/>
      <c r="N39" s="570"/>
      <c r="O39" s="570"/>
      <c r="P39" s="571">
        <f>SUM(P35:P38)</f>
        <v>-0.02588501600000001</v>
      </c>
    </row>
    <row r="40" ht="12.75">
      <c r="K40" s="572"/>
    </row>
    <row r="41" ht="13.5" thickBot="1">
      <c r="K41" s="572"/>
    </row>
    <row r="42" spans="1:17" ht="12.75">
      <c r="A42" s="470"/>
      <c r="B42" s="471"/>
      <c r="C42" s="471"/>
      <c r="D42" s="471"/>
      <c r="E42" s="471"/>
      <c r="F42" s="471"/>
      <c r="G42" s="471"/>
      <c r="H42" s="465"/>
      <c r="I42" s="465"/>
      <c r="J42" s="465"/>
      <c r="K42" s="465"/>
      <c r="L42" s="465"/>
      <c r="M42" s="465"/>
      <c r="N42" s="465"/>
      <c r="O42" s="465"/>
      <c r="P42" s="465"/>
      <c r="Q42" s="466"/>
    </row>
    <row r="43" spans="1:17" ht="23.25">
      <c r="A43" s="472" t="s">
        <v>286</v>
      </c>
      <c r="B43" s="473"/>
      <c r="C43" s="473"/>
      <c r="D43" s="473"/>
      <c r="E43" s="473"/>
      <c r="F43" s="473"/>
      <c r="G43" s="473"/>
      <c r="H43" s="414"/>
      <c r="I43" s="414"/>
      <c r="J43" s="414"/>
      <c r="K43" s="414"/>
      <c r="L43" s="414"/>
      <c r="M43" s="414"/>
      <c r="N43" s="414"/>
      <c r="O43" s="414"/>
      <c r="P43" s="414"/>
      <c r="Q43" s="467"/>
    </row>
    <row r="44" spans="1:17" ht="12.75">
      <c r="A44" s="474"/>
      <c r="B44" s="473"/>
      <c r="C44" s="473"/>
      <c r="D44" s="473"/>
      <c r="E44" s="473"/>
      <c r="F44" s="473"/>
      <c r="G44" s="473"/>
      <c r="H44" s="414"/>
      <c r="I44" s="414"/>
      <c r="J44" s="414"/>
      <c r="K44" s="414"/>
      <c r="L44" s="414"/>
      <c r="M44" s="414"/>
      <c r="N44" s="414"/>
      <c r="O44" s="414"/>
      <c r="P44" s="414"/>
      <c r="Q44" s="467"/>
    </row>
    <row r="45" spans="1:17" ht="18">
      <c r="A45" s="475"/>
      <c r="B45" s="476"/>
      <c r="C45" s="476"/>
      <c r="D45" s="476"/>
      <c r="E45" s="476"/>
      <c r="F45" s="476"/>
      <c r="G45" s="476"/>
      <c r="H45" s="414"/>
      <c r="I45" s="414"/>
      <c r="J45" s="463"/>
      <c r="K45" s="573" t="s">
        <v>298</v>
      </c>
      <c r="L45" s="414"/>
      <c r="M45" s="414"/>
      <c r="N45" s="414"/>
      <c r="O45" s="414"/>
      <c r="P45" s="573" t="s">
        <v>299</v>
      </c>
      <c r="Q45" s="467"/>
    </row>
    <row r="46" spans="1:17" ht="12.75">
      <c r="A46" s="478"/>
      <c r="B46" s="87"/>
      <c r="C46" s="87"/>
      <c r="D46" s="87"/>
      <c r="E46" s="87"/>
      <c r="F46" s="87"/>
      <c r="G46" s="87"/>
      <c r="H46" s="414"/>
      <c r="I46" s="414"/>
      <c r="J46" s="414"/>
      <c r="K46" s="414"/>
      <c r="L46" s="414"/>
      <c r="M46" s="414"/>
      <c r="N46" s="414"/>
      <c r="O46" s="414"/>
      <c r="P46" s="414"/>
      <c r="Q46" s="467"/>
    </row>
    <row r="47" spans="1:17" ht="12.75">
      <c r="A47" s="478"/>
      <c r="B47" s="87"/>
      <c r="C47" s="87"/>
      <c r="D47" s="87"/>
      <c r="E47" s="87"/>
      <c r="F47" s="87"/>
      <c r="G47" s="87"/>
      <c r="H47" s="414"/>
      <c r="I47" s="414"/>
      <c r="J47" s="414"/>
      <c r="K47" s="414"/>
      <c r="L47" s="414"/>
      <c r="M47" s="414"/>
      <c r="N47" s="414"/>
      <c r="O47" s="414"/>
      <c r="P47" s="414"/>
      <c r="Q47" s="467"/>
    </row>
    <row r="48" spans="1:17" ht="23.25">
      <c r="A48" s="472" t="s">
        <v>289</v>
      </c>
      <c r="B48" s="480"/>
      <c r="C48" s="480"/>
      <c r="D48" s="481"/>
      <c r="E48" s="481"/>
      <c r="F48" s="482"/>
      <c r="G48" s="481"/>
      <c r="H48" s="414"/>
      <c r="I48" s="414"/>
      <c r="J48" s="414"/>
      <c r="K48" s="574">
        <f>K39</f>
        <v>-0.063056667</v>
      </c>
      <c r="L48" s="476" t="s">
        <v>287</v>
      </c>
      <c r="M48" s="414"/>
      <c r="N48" s="414"/>
      <c r="O48" s="414"/>
      <c r="P48" s="574">
        <f>P39</f>
        <v>-0.02588501600000001</v>
      </c>
      <c r="Q48" s="861" t="s">
        <v>287</v>
      </c>
    </row>
    <row r="49" spans="1:17" ht="23.25">
      <c r="A49" s="575"/>
      <c r="B49" s="486"/>
      <c r="C49" s="486"/>
      <c r="D49" s="473"/>
      <c r="E49" s="473"/>
      <c r="F49" s="487"/>
      <c r="G49" s="473"/>
      <c r="H49" s="414"/>
      <c r="I49" s="414"/>
      <c r="J49" s="414"/>
      <c r="K49" s="570"/>
      <c r="L49" s="535"/>
      <c r="M49" s="414"/>
      <c r="N49" s="414"/>
      <c r="O49" s="414"/>
      <c r="P49" s="570"/>
      <c r="Q49" s="862"/>
    </row>
    <row r="50" spans="1:17" ht="23.25">
      <c r="A50" s="576" t="s">
        <v>288</v>
      </c>
      <c r="B50" s="41"/>
      <c r="C50" s="41"/>
      <c r="D50" s="473"/>
      <c r="E50" s="473"/>
      <c r="F50" s="490"/>
      <c r="G50" s="481"/>
      <c r="H50" s="414"/>
      <c r="I50" s="414"/>
      <c r="J50" s="414"/>
      <c r="K50" s="574">
        <f>'STEPPED UP GENCO'!K77</f>
        <v>-0.10326999</v>
      </c>
      <c r="L50" s="476" t="s">
        <v>287</v>
      </c>
      <c r="M50" s="414"/>
      <c r="N50" s="414"/>
      <c r="O50" s="414"/>
      <c r="P50" s="574">
        <f>'STEPPED UP GENCO'!P77</f>
        <v>0</v>
      </c>
      <c r="Q50" s="861" t="s">
        <v>287</v>
      </c>
    </row>
    <row r="51" spans="1:17" ht="6.75" customHeight="1">
      <c r="A51" s="491"/>
      <c r="B51" s="414"/>
      <c r="C51" s="414"/>
      <c r="D51" s="414"/>
      <c r="E51" s="414"/>
      <c r="F51" s="414"/>
      <c r="G51" s="414"/>
      <c r="H51" s="414"/>
      <c r="I51" s="414"/>
      <c r="J51" s="414"/>
      <c r="K51" s="414"/>
      <c r="L51" s="414"/>
      <c r="M51" s="414"/>
      <c r="N51" s="414"/>
      <c r="O51" s="414"/>
      <c r="P51" s="414"/>
      <c r="Q51" s="467"/>
    </row>
    <row r="52" spans="1:17" ht="6.75" customHeight="1">
      <c r="A52" s="491"/>
      <c r="B52" s="414"/>
      <c r="C52" s="414"/>
      <c r="D52" s="414"/>
      <c r="E52" s="414"/>
      <c r="F52" s="414"/>
      <c r="G52" s="414"/>
      <c r="H52" s="414"/>
      <c r="I52" s="414"/>
      <c r="J52" s="414"/>
      <c r="K52" s="414"/>
      <c r="L52" s="414"/>
      <c r="M52" s="414"/>
      <c r="N52" s="414"/>
      <c r="O52" s="414"/>
      <c r="P52" s="414"/>
      <c r="Q52" s="467"/>
    </row>
    <row r="53" spans="1:17" ht="6.75" customHeight="1">
      <c r="A53" s="491"/>
      <c r="B53" s="414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414"/>
      <c r="Q53" s="467"/>
    </row>
    <row r="54" spans="1:17" ht="26.25" customHeight="1" thickBot="1">
      <c r="A54" s="492"/>
      <c r="B54" s="468"/>
      <c r="C54" s="468"/>
      <c r="D54" s="468"/>
      <c r="E54" s="468"/>
      <c r="F54" s="468"/>
      <c r="G54" s="468"/>
      <c r="H54" s="493"/>
      <c r="I54" s="493"/>
      <c r="J54" s="863" t="s">
        <v>290</v>
      </c>
      <c r="K54" s="864">
        <f>SUM(K48:K53)</f>
        <v>-0.166326657</v>
      </c>
      <c r="L54" s="865" t="s">
        <v>287</v>
      </c>
      <c r="M54" s="866"/>
      <c r="N54" s="866"/>
      <c r="O54" s="866"/>
      <c r="P54" s="864">
        <f>SUM(P48:P53)</f>
        <v>-0.02588501600000001</v>
      </c>
      <c r="Q54" s="867" t="s">
        <v>287</v>
      </c>
    </row>
    <row r="55" spans="1:17" ht="3" customHeight="1" thickBot="1">
      <c r="A55" s="492"/>
      <c r="B55" s="468"/>
      <c r="C55" s="468"/>
      <c r="D55" s="468"/>
      <c r="E55" s="468"/>
      <c r="F55" s="468"/>
      <c r="G55" s="468"/>
      <c r="H55" s="468"/>
      <c r="I55" s="468"/>
      <c r="J55" s="468"/>
      <c r="K55" s="468"/>
      <c r="L55" s="468"/>
      <c r="M55" s="468"/>
      <c r="N55" s="468"/>
      <c r="O55" s="468"/>
      <c r="P55" s="468"/>
      <c r="Q55" s="469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3"/>
  <sheetViews>
    <sheetView view="pageBreakPreview" zoomScale="118" zoomScaleSheetLayoutView="118" zoomScalePageLayoutView="0" workbookViewId="0" topLeftCell="A1">
      <selection activeCell="N8" sqref="N8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7.7109375" style="0" customWidth="1"/>
    <col min="4" max="4" width="5.421875" style="0" customWidth="1"/>
    <col min="5" max="5" width="6.28125" style="0" customWidth="1"/>
    <col min="6" max="6" width="4.8515625" style="0" customWidth="1"/>
    <col min="7" max="7" width="8.421875" style="0" customWidth="1"/>
    <col min="8" max="8" width="8.7109375" style="0" customWidth="1"/>
    <col min="9" max="9" width="4.8515625" style="0" customWidth="1"/>
    <col min="10" max="10" width="6.7109375" style="0" customWidth="1"/>
    <col min="11" max="12" width="8.421875" style="0" customWidth="1"/>
    <col min="13" max="13" width="8.57421875" style="0" customWidth="1"/>
    <col min="14" max="14" width="6.140625" style="0" customWidth="1"/>
    <col min="15" max="15" width="6.8515625" style="0" customWidth="1"/>
    <col min="16" max="16" width="8.57421875" style="0" customWidth="1"/>
    <col min="17" max="17" width="8.140625" style="0" customWidth="1"/>
    <col min="18" max="18" width="1.1484375" style="0" hidden="1" customWidth="1"/>
  </cols>
  <sheetData>
    <row r="1" spans="1:17" ht="12.75">
      <c r="A1" s="600" t="s">
        <v>214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O1" s="601"/>
      <c r="P1" s="601"/>
      <c r="Q1" s="601"/>
    </row>
    <row r="2" spans="1:17" ht="12.75">
      <c r="A2" s="602" t="s">
        <v>215</v>
      </c>
      <c r="B2" s="601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895" t="str">
        <f>NDPL!Q1</f>
        <v>FEBRUARY-2023</v>
      </c>
      <c r="Q2" s="895"/>
    </row>
    <row r="3" spans="1:17" ht="12.75">
      <c r="A3" s="602" t="s">
        <v>407</v>
      </c>
      <c r="B3" s="601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</row>
    <row r="4" spans="1:17" ht="13.5" thickBot="1">
      <c r="A4" s="601"/>
      <c r="B4" s="601"/>
      <c r="C4" s="601"/>
      <c r="D4" s="601"/>
      <c r="E4" s="601"/>
      <c r="F4" s="601"/>
      <c r="G4" s="603"/>
      <c r="H4" s="603"/>
      <c r="I4" s="604" t="s">
        <v>354</v>
      </c>
      <c r="J4" s="603"/>
      <c r="K4" s="603"/>
      <c r="L4" s="603"/>
      <c r="M4" s="603"/>
      <c r="N4" s="604" t="s">
        <v>355</v>
      </c>
      <c r="O4" s="603"/>
      <c r="P4" s="603"/>
      <c r="Q4" s="601"/>
    </row>
    <row r="5" spans="1:17" s="659" customFormat="1" ht="46.5" thickBot="1" thickTop="1">
      <c r="A5" s="655" t="s">
        <v>8</v>
      </c>
      <c r="B5" s="657" t="s">
        <v>9</v>
      </c>
      <c r="C5" s="656" t="s">
        <v>1</v>
      </c>
      <c r="D5" s="656" t="s">
        <v>2</v>
      </c>
      <c r="E5" s="656" t="s">
        <v>3</v>
      </c>
      <c r="F5" s="656" t="s">
        <v>10</v>
      </c>
      <c r="G5" s="655" t="str">
        <f>NDPL!G5</f>
        <v>FINAL READING 28/02/2023</v>
      </c>
      <c r="H5" s="656" t="str">
        <f>NDPL!H5</f>
        <v>INTIAL READING 01/02/2023</v>
      </c>
      <c r="I5" s="656" t="s">
        <v>4</v>
      </c>
      <c r="J5" s="656" t="s">
        <v>5</v>
      </c>
      <c r="K5" s="656" t="s">
        <v>6</v>
      </c>
      <c r="L5" s="655" t="str">
        <f>NDPL!G5</f>
        <v>FINAL READING 28/02/2023</v>
      </c>
      <c r="M5" s="656" t="str">
        <f>NDPL!H5</f>
        <v>INTIAL READING 01/02/2023</v>
      </c>
      <c r="N5" s="656" t="s">
        <v>4</v>
      </c>
      <c r="O5" s="656" t="s">
        <v>5</v>
      </c>
      <c r="P5" s="656" t="s">
        <v>6</v>
      </c>
      <c r="Q5" s="658" t="s">
        <v>270</v>
      </c>
    </row>
    <row r="6" spans="1:17" ht="14.25" thickBot="1" thickTop="1">
      <c r="A6" s="601"/>
      <c r="B6" s="601"/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1"/>
      <c r="N6" s="601"/>
      <c r="O6" s="601"/>
      <c r="P6" s="601"/>
      <c r="Q6" s="601"/>
    </row>
    <row r="7" spans="1:17" ht="13.5" thickTop="1">
      <c r="A7" s="605" t="s">
        <v>406</v>
      </c>
      <c r="B7" s="606"/>
      <c r="C7" s="607"/>
      <c r="D7" s="607"/>
      <c r="E7" s="607"/>
      <c r="F7" s="607"/>
      <c r="G7" s="608"/>
      <c r="H7" s="609"/>
      <c r="I7" s="609"/>
      <c r="J7" s="609"/>
      <c r="K7" s="610"/>
      <c r="L7" s="611"/>
      <c r="M7" s="607"/>
      <c r="N7" s="609"/>
      <c r="O7" s="609"/>
      <c r="P7" s="612"/>
      <c r="Q7" s="613"/>
    </row>
    <row r="8" spans="1:17" ht="12.75">
      <c r="A8" s="614" t="s">
        <v>196</v>
      </c>
      <c r="B8" s="603"/>
      <c r="C8" s="603"/>
      <c r="D8" s="603"/>
      <c r="E8" s="603"/>
      <c r="F8" s="603"/>
      <c r="G8" s="615"/>
      <c r="H8" s="616"/>
      <c r="I8" s="617"/>
      <c r="J8" s="617"/>
      <c r="K8" s="618"/>
      <c r="L8" s="619"/>
      <c r="M8" s="617"/>
      <c r="N8" s="617"/>
      <c r="O8" s="617"/>
      <c r="P8" s="620"/>
      <c r="Q8" s="412"/>
    </row>
    <row r="9" spans="1:17" ht="12.75">
      <c r="A9" s="621" t="s">
        <v>408</v>
      </c>
      <c r="B9" s="603"/>
      <c r="C9" s="603"/>
      <c r="D9" s="603"/>
      <c r="E9" s="603"/>
      <c r="F9" s="603"/>
      <c r="G9" s="615"/>
      <c r="H9" s="616"/>
      <c r="I9" s="617"/>
      <c r="J9" s="617"/>
      <c r="K9" s="618"/>
      <c r="L9" s="619"/>
      <c r="M9" s="617"/>
      <c r="N9" s="617"/>
      <c r="O9" s="617"/>
      <c r="P9" s="620"/>
      <c r="Q9" s="412"/>
    </row>
    <row r="10" spans="1:17" s="387" customFormat="1" ht="12.75">
      <c r="A10" s="622">
        <v>1</v>
      </c>
      <c r="B10" s="671" t="s">
        <v>429</v>
      </c>
      <c r="C10" s="846">
        <v>4864952</v>
      </c>
      <c r="D10" s="825" t="s">
        <v>12</v>
      </c>
      <c r="E10" s="653" t="s">
        <v>305</v>
      </c>
      <c r="F10" s="846">
        <v>625</v>
      </c>
      <c r="G10" s="622">
        <v>992040</v>
      </c>
      <c r="H10" s="51">
        <v>992003</v>
      </c>
      <c r="I10" s="51">
        <f>G10-H10</f>
        <v>37</v>
      </c>
      <c r="J10" s="51">
        <f>$F10*I10</f>
        <v>23125</v>
      </c>
      <c r="K10" s="51">
        <f>J10/1000000</f>
        <v>0.023125</v>
      </c>
      <c r="L10" s="622">
        <v>557</v>
      </c>
      <c r="M10" s="51">
        <v>553</v>
      </c>
      <c r="N10" s="51">
        <f>L10-M10</f>
        <v>4</v>
      </c>
      <c r="O10" s="51">
        <f>$F10*N10</f>
        <v>2500</v>
      </c>
      <c r="P10" s="51">
        <f>O10/1000000</f>
        <v>0.0025</v>
      </c>
      <c r="Q10" s="412"/>
    </row>
    <row r="11" spans="1:17" s="387" customFormat="1" ht="12.75">
      <c r="A11" s="622">
        <v>2</v>
      </c>
      <c r="B11" s="671" t="s">
        <v>430</v>
      </c>
      <c r="C11" s="846">
        <v>4865039</v>
      </c>
      <c r="D11" s="825" t="s">
        <v>12</v>
      </c>
      <c r="E11" s="653" t="s">
        <v>305</v>
      </c>
      <c r="F11" s="846">
        <v>500</v>
      </c>
      <c r="G11" s="622">
        <v>999659</v>
      </c>
      <c r="H11" s="51">
        <v>999658</v>
      </c>
      <c r="I11" s="51">
        <f>G11-H11</f>
        <v>1</v>
      </c>
      <c r="J11" s="51">
        <f>$F11*I11</f>
        <v>500</v>
      </c>
      <c r="K11" s="51">
        <f>J11/1000000</f>
        <v>0.0005</v>
      </c>
      <c r="L11" s="622">
        <v>279</v>
      </c>
      <c r="M11" s="51">
        <v>223</v>
      </c>
      <c r="N11" s="51">
        <f>L11-M11</f>
        <v>56</v>
      </c>
      <c r="O11" s="51">
        <f>$F11*N11</f>
        <v>28000</v>
      </c>
      <c r="P11" s="51">
        <f>O11/1000000</f>
        <v>0.028</v>
      </c>
      <c r="Q11" s="412"/>
    </row>
    <row r="12" spans="1:17" ht="12.75">
      <c r="A12" s="614" t="s">
        <v>110</v>
      </c>
      <c r="B12" s="614"/>
      <c r="C12" s="846"/>
      <c r="D12" s="825"/>
      <c r="E12" s="653"/>
      <c r="F12" s="846"/>
      <c r="G12" s="622"/>
      <c r="H12" s="51"/>
      <c r="I12" s="51"/>
      <c r="J12" s="51"/>
      <c r="K12" s="51"/>
      <c r="L12" s="622"/>
      <c r="M12" s="51"/>
      <c r="N12" s="51"/>
      <c r="O12" s="51"/>
      <c r="P12" s="51"/>
      <c r="Q12" s="412"/>
    </row>
    <row r="13" spans="1:17" s="387" customFormat="1" ht="12.75">
      <c r="A13" s="622">
        <v>1</v>
      </c>
      <c r="B13" s="671" t="s">
        <v>429</v>
      </c>
      <c r="C13" s="846">
        <v>4864994</v>
      </c>
      <c r="D13" s="825" t="s">
        <v>12</v>
      </c>
      <c r="E13" s="653" t="s">
        <v>305</v>
      </c>
      <c r="F13" s="846">
        <v>800</v>
      </c>
      <c r="G13" s="622">
        <v>1238</v>
      </c>
      <c r="H13" s="51">
        <v>1201</v>
      </c>
      <c r="I13" s="51">
        <f>G13-H13</f>
        <v>37</v>
      </c>
      <c r="J13" s="51">
        <f>$F13*I13</f>
        <v>29600</v>
      </c>
      <c r="K13" s="51">
        <f>J13/1000000</f>
        <v>0.0296</v>
      </c>
      <c r="L13" s="622">
        <v>563</v>
      </c>
      <c r="M13" s="51">
        <v>558</v>
      </c>
      <c r="N13" s="51">
        <f>L13-M13</f>
        <v>5</v>
      </c>
      <c r="O13" s="51">
        <f>$F13*N13</f>
        <v>4000</v>
      </c>
      <c r="P13" s="51">
        <f>O13/1000000</f>
        <v>0.004</v>
      </c>
      <c r="Q13" s="737"/>
    </row>
    <row r="14" spans="1:17" s="387" customFormat="1" ht="12.75">
      <c r="A14" s="614" t="s">
        <v>445</v>
      </c>
      <c r="B14" s="614"/>
      <c r="C14" s="846"/>
      <c r="D14" s="825"/>
      <c r="E14" s="653"/>
      <c r="F14" s="846"/>
      <c r="G14" s="622"/>
      <c r="H14" s="51"/>
      <c r="I14" s="51"/>
      <c r="J14" s="51"/>
      <c r="K14" s="51"/>
      <c r="L14" s="622"/>
      <c r="M14" s="51"/>
      <c r="N14" s="51"/>
      <c r="O14" s="51"/>
      <c r="P14" s="51"/>
      <c r="Q14" s="412"/>
    </row>
    <row r="15" spans="1:17" s="387" customFormat="1" ht="12.75">
      <c r="A15" s="622">
        <v>1</v>
      </c>
      <c r="B15" s="671" t="s">
        <v>436</v>
      </c>
      <c r="C15" s="868" t="s">
        <v>444</v>
      </c>
      <c r="D15" s="825" t="s">
        <v>442</v>
      </c>
      <c r="E15" s="653" t="s">
        <v>305</v>
      </c>
      <c r="F15" s="846">
        <v>-1</v>
      </c>
      <c r="G15" s="622">
        <v>69680</v>
      </c>
      <c r="H15" s="51">
        <v>69170</v>
      </c>
      <c r="I15" s="51">
        <f>G15-H15</f>
        <v>510</v>
      </c>
      <c r="J15" s="51">
        <f>$F15*I15</f>
        <v>-510</v>
      </c>
      <c r="K15" s="51">
        <f>J15/1000000</f>
        <v>-0.00051</v>
      </c>
      <c r="L15" s="622">
        <v>351790</v>
      </c>
      <c r="M15" s="51">
        <v>349750</v>
      </c>
      <c r="N15" s="51">
        <f>L15-M15</f>
        <v>2040</v>
      </c>
      <c r="O15" s="51">
        <f>$F15*N15</f>
        <v>-2040</v>
      </c>
      <c r="P15" s="51">
        <f>O15/1000000</f>
        <v>-0.00204</v>
      </c>
      <c r="Q15" s="826"/>
    </row>
    <row r="16" spans="1:17" s="387" customFormat="1" ht="12.75">
      <c r="A16" s="622">
        <v>2</v>
      </c>
      <c r="B16" s="671" t="s">
        <v>437</v>
      </c>
      <c r="C16" s="868" t="s">
        <v>441</v>
      </c>
      <c r="D16" s="825" t="s">
        <v>442</v>
      </c>
      <c r="E16" s="653" t="s">
        <v>305</v>
      </c>
      <c r="F16" s="846">
        <v>-1</v>
      </c>
      <c r="G16" s="622">
        <v>44910</v>
      </c>
      <c r="H16" s="51">
        <v>44060</v>
      </c>
      <c r="I16" s="51">
        <f>G16-H16</f>
        <v>850</v>
      </c>
      <c r="J16" s="51">
        <f>$F16*I16</f>
        <v>-850</v>
      </c>
      <c r="K16" s="51">
        <f>J16/1000000</f>
        <v>-0.00085</v>
      </c>
      <c r="L16" s="622">
        <v>574320</v>
      </c>
      <c r="M16" s="51">
        <v>565939</v>
      </c>
      <c r="N16" s="51">
        <f>L16-M16</f>
        <v>8381</v>
      </c>
      <c r="O16" s="51">
        <f>$F16*N16</f>
        <v>-8381</v>
      </c>
      <c r="P16" s="51">
        <f>O16/1000000</f>
        <v>-0.008381</v>
      </c>
      <c r="Q16" s="826"/>
    </row>
    <row r="17" spans="1:17" s="387" customFormat="1" ht="12.75">
      <c r="A17" s="622">
        <v>3</v>
      </c>
      <c r="B17" s="671" t="s">
        <v>438</v>
      </c>
      <c r="C17" s="868" t="s">
        <v>443</v>
      </c>
      <c r="D17" s="825" t="s">
        <v>442</v>
      </c>
      <c r="E17" s="653" t="s">
        <v>305</v>
      </c>
      <c r="F17" s="846">
        <v>-1</v>
      </c>
      <c r="G17" s="622">
        <v>261000</v>
      </c>
      <c r="H17" s="51">
        <v>254900</v>
      </c>
      <c r="I17" s="51">
        <f>G17-H17</f>
        <v>6100</v>
      </c>
      <c r="J17" s="51">
        <f>$F17*I17</f>
        <v>-6100</v>
      </c>
      <c r="K17" s="51">
        <f>J17/1000000</f>
        <v>-0.0061</v>
      </c>
      <c r="L17" s="622">
        <v>1836000</v>
      </c>
      <c r="M17" s="51">
        <v>1801400</v>
      </c>
      <c r="N17" s="51">
        <f>L17-M17</f>
        <v>34600</v>
      </c>
      <c r="O17" s="51">
        <f>$F17*N17</f>
        <v>-34600</v>
      </c>
      <c r="P17" s="51">
        <f>O17/1000000</f>
        <v>-0.0346</v>
      </c>
      <c r="Q17" s="826"/>
    </row>
    <row r="18" spans="1:17" s="387" customFormat="1" ht="15">
      <c r="A18" s="622"/>
      <c r="B18" s="671"/>
      <c r="C18" s="846"/>
      <c r="D18" s="825"/>
      <c r="E18" s="653"/>
      <c r="F18" s="846"/>
      <c r="G18" s="295"/>
      <c r="H18" s="296"/>
      <c r="I18" s="617"/>
      <c r="J18" s="617"/>
      <c r="K18" s="654"/>
      <c r="L18" s="295"/>
      <c r="M18" s="296"/>
      <c r="N18" s="617"/>
      <c r="O18" s="617"/>
      <c r="P18" s="620"/>
      <c r="Q18" s="412"/>
    </row>
    <row r="19" spans="1:18" s="17" customFormat="1" ht="13.5" thickBot="1">
      <c r="A19" s="623"/>
      <c r="B19" s="624" t="s">
        <v>208</v>
      </c>
      <c r="C19" s="625"/>
      <c r="D19" s="626"/>
      <c r="E19" s="625"/>
      <c r="F19" s="627"/>
      <c r="G19" s="628"/>
      <c r="H19" s="629"/>
      <c r="I19" s="629"/>
      <c r="J19" s="629"/>
      <c r="K19" s="630">
        <f>SUM(K10:K18)</f>
        <v>0.045765</v>
      </c>
      <c r="L19" s="628"/>
      <c r="M19" s="629"/>
      <c r="N19" s="629"/>
      <c r="O19" s="629"/>
      <c r="P19" s="630">
        <f>SUM(P10:P18)</f>
        <v>-0.010520999999999996</v>
      </c>
      <c r="Q19" s="631"/>
      <c r="R19"/>
    </row>
    <row r="21" spans="1:16" ht="12.75">
      <c r="A21" s="98" t="s">
        <v>288</v>
      </c>
      <c r="B21" s="98"/>
      <c r="C21" s="98"/>
      <c r="D21" s="98"/>
      <c r="E21" s="98"/>
      <c r="F21" s="98"/>
      <c r="G21" s="98"/>
      <c r="H21" s="98"/>
      <c r="I21" s="98"/>
      <c r="J21" s="98"/>
      <c r="K21" s="98">
        <f>'STEPPED UP GENCO'!K78</f>
        <v>0.001694142</v>
      </c>
      <c r="P21" s="98">
        <f>'STEPPED UP GENCO'!P78</f>
        <v>0</v>
      </c>
    </row>
    <row r="22" spans="1:10" ht="12.75">
      <c r="A22" s="98"/>
      <c r="B22" s="98"/>
      <c r="C22" s="98"/>
      <c r="D22" s="98"/>
      <c r="E22" s="98"/>
      <c r="F22" s="98"/>
      <c r="G22" s="98"/>
      <c r="H22" s="98"/>
      <c r="I22" s="98"/>
      <c r="J22" s="98"/>
    </row>
    <row r="23" spans="1:16" ht="12.75">
      <c r="A23" s="98" t="s">
        <v>435</v>
      </c>
      <c r="B23" s="98"/>
      <c r="C23" s="98"/>
      <c r="D23" s="98"/>
      <c r="E23" s="98"/>
      <c r="F23" s="98"/>
      <c r="G23" s="98"/>
      <c r="H23" s="98"/>
      <c r="I23" s="98"/>
      <c r="J23" s="98"/>
      <c r="K23" s="672">
        <f>SUM(K19:K21)</f>
        <v>0.047459142</v>
      </c>
      <c r="P23" s="672">
        <f>SUM(P19:P21)</f>
        <v>-0.010520999999999996</v>
      </c>
    </row>
  </sheetData>
  <sheetProtection/>
  <mergeCells count="1">
    <mergeCell ref="P2:Q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="67" zoomScaleNormal="85" zoomScaleSheetLayoutView="67" zoomScalePageLayoutView="0" workbookViewId="0" topLeftCell="A5">
      <selection activeCell="G40" sqref="G40"/>
    </sheetView>
  </sheetViews>
  <sheetFormatPr defaultColWidth="9.140625" defaultRowHeight="12.75"/>
  <cols>
    <col min="1" max="1" width="5.140625" style="387" customWidth="1"/>
    <col min="2" max="2" width="36.8515625" style="387" customWidth="1"/>
    <col min="3" max="3" width="14.8515625" style="387" bestFit="1" customWidth="1"/>
    <col min="4" max="4" width="9.8515625" style="387" customWidth="1"/>
    <col min="5" max="5" width="16.8515625" style="387" customWidth="1"/>
    <col min="6" max="6" width="11.421875" style="387" customWidth="1"/>
    <col min="7" max="7" width="13.421875" style="387" customWidth="1"/>
    <col min="8" max="8" width="13.8515625" style="387" customWidth="1"/>
    <col min="9" max="9" width="11.00390625" style="387" customWidth="1"/>
    <col min="10" max="10" width="12.28125" style="387" customWidth="1"/>
    <col min="11" max="11" width="15.28125" style="387" customWidth="1"/>
    <col min="12" max="12" width="14.00390625" style="387" customWidth="1"/>
    <col min="13" max="13" width="13.00390625" style="387" customWidth="1"/>
    <col min="14" max="14" width="11.140625" style="387" customWidth="1"/>
    <col min="15" max="15" width="13.00390625" style="387" customWidth="1"/>
    <col min="16" max="16" width="14.7109375" style="387" customWidth="1"/>
    <col min="17" max="17" width="20.00390625" style="387" customWidth="1"/>
    <col min="18" max="16384" width="9.140625" style="387" customWidth="1"/>
  </cols>
  <sheetData>
    <row r="1" ht="26.25">
      <c r="A1" s="1" t="s">
        <v>214</v>
      </c>
    </row>
    <row r="2" spans="1:17" ht="16.5" customHeight="1">
      <c r="A2" s="265" t="s">
        <v>215</v>
      </c>
      <c r="P2" s="578" t="str">
        <f>NDPL!Q1</f>
        <v>FEBRUARY-2023</v>
      </c>
      <c r="Q2" s="579"/>
    </row>
    <row r="3" spans="1:8" ht="23.25">
      <c r="A3" s="159" t="s">
        <v>259</v>
      </c>
      <c r="H3" s="446"/>
    </row>
    <row r="4" spans="1:16" ht="24" thickBot="1">
      <c r="A4" s="3"/>
      <c r="G4" s="414"/>
      <c r="H4" s="414"/>
      <c r="I4" s="42" t="s">
        <v>354</v>
      </c>
      <c r="J4" s="414"/>
      <c r="K4" s="414"/>
      <c r="L4" s="414"/>
      <c r="M4" s="414"/>
      <c r="N4" s="42" t="s">
        <v>355</v>
      </c>
      <c r="O4" s="414"/>
      <c r="P4" s="414"/>
    </row>
    <row r="5" spans="1:17" ht="43.5" customHeight="1" thickBot="1" thickTop="1">
      <c r="A5" s="447" t="s">
        <v>8</v>
      </c>
      <c r="B5" s="431" t="s">
        <v>9</v>
      </c>
      <c r="C5" s="432" t="s">
        <v>1</v>
      </c>
      <c r="D5" s="432" t="s">
        <v>2</v>
      </c>
      <c r="E5" s="432" t="s">
        <v>3</v>
      </c>
      <c r="F5" s="432" t="s">
        <v>10</v>
      </c>
      <c r="G5" s="430" t="str">
        <f>NDPL!G5</f>
        <v>FINAL READING 28/02/2023</v>
      </c>
      <c r="H5" s="432" t="str">
        <f>NDPL!H5</f>
        <v>INTIAL READING 01/02/2023</v>
      </c>
      <c r="I5" s="432" t="s">
        <v>4</v>
      </c>
      <c r="J5" s="432" t="s">
        <v>5</v>
      </c>
      <c r="K5" s="448" t="s">
        <v>6</v>
      </c>
      <c r="L5" s="430" t="str">
        <f>NDPL!G5</f>
        <v>FINAL READING 28/02/2023</v>
      </c>
      <c r="M5" s="432" t="str">
        <f>NDPL!H5</f>
        <v>INTIAL READING 01/02/2023</v>
      </c>
      <c r="N5" s="432" t="s">
        <v>4</v>
      </c>
      <c r="O5" s="432" t="s">
        <v>5</v>
      </c>
      <c r="P5" s="448" t="s">
        <v>6</v>
      </c>
      <c r="Q5" s="448" t="s">
        <v>270</v>
      </c>
    </row>
    <row r="6" ht="14.25" thickBot="1" thickTop="1"/>
    <row r="7" spans="1:17" ht="19.5" customHeight="1" thickTop="1">
      <c r="A7" s="253"/>
      <c r="B7" s="254" t="s">
        <v>229</v>
      </c>
      <c r="C7" s="255"/>
      <c r="D7" s="255"/>
      <c r="E7" s="255"/>
      <c r="F7" s="256"/>
      <c r="G7" s="88"/>
      <c r="H7" s="83"/>
      <c r="I7" s="83"/>
      <c r="J7" s="83"/>
      <c r="K7" s="86"/>
      <c r="L7" s="89"/>
      <c r="M7" s="396"/>
      <c r="N7" s="396"/>
      <c r="O7" s="396"/>
      <c r="P7" s="505"/>
      <c r="Q7" s="454"/>
    </row>
    <row r="8" spans="1:17" ht="19.5" customHeight="1">
      <c r="A8" s="234"/>
      <c r="B8" s="257" t="s">
        <v>230</v>
      </c>
      <c r="C8" s="258"/>
      <c r="D8" s="258"/>
      <c r="E8" s="258"/>
      <c r="F8" s="259"/>
      <c r="G8" s="34"/>
      <c r="H8" s="40"/>
      <c r="I8" s="40"/>
      <c r="J8" s="40"/>
      <c r="K8" s="38"/>
      <c r="L8" s="90"/>
      <c r="M8" s="414"/>
      <c r="N8" s="414"/>
      <c r="O8" s="414"/>
      <c r="P8" s="580"/>
      <c r="Q8" s="391"/>
    </row>
    <row r="9" spans="1:17" ht="19.5" customHeight="1">
      <c r="A9" s="234">
        <v>1</v>
      </c>
      <c r="B9" s="260" t="s">
        <v>231</v>
      </c>
      <c r="C9" s="258">
        <v>4865155</v>
      </c>
      <c r="D9" s="244" t="s">
        <v>12</v>
      </c>
      <c r="E9" s="87" t="s">
        <v>305</v>
      </c>
      <c r="F9" s="259">
        <v>500</v>
      </c>
      <c r="G9" s="295">
        <v>994131</v>
      </c>
      <c r="H9" s="296">
        <v>994625</v>
      </c>
      <c r="I9" s="279">
        <f>G9-H9</f>
        <v>-494</v>
      </c>
      <c r="J9" s="279">
        <f>$F9*I9</f>
        <v>-247000</v>
      </c>
      <c r="K9" s="279">
        <f>J9/1000000</f>
        <v>-0.247</v>
      </c>
      <c r="L9" s="295">
        <v>999650</v>
      </c>
      <c r="M9" s="296">
        <v>999651</v>
      </c>
      <c r="N9" s="279">
        <f>L9-M9</f>
        <v>-1</v>
      </c>
      <c r="O9" s="279">
        <f>$F9*N9</f>
        <v>-500</v>
      </c>
      <c r="P9" s="279">
        <f>O9/1000000</f>
        <v>-0.0005</v>
      </c>
      <c r="Q9" s="399"/>
    </row>
    <row r="10" spans="1:17" ht="19.5" customHeight="1">
      <c r="A10" s="234">
        <v>2</v>
      </c>
      <c r="B10" s="260" t="s">
        <v>232</v>
      </c>
      <c r="C10" s="258">
        <v>4864794</v>
      </c>
      <c r="D10" s="244" t="s">
        <v>12</v>
      </c>
      <c r="E10" s="87" t="s">
        <v>305</v>
      </c>
      <c r="F10" s="259">
        <v>100</v>
      </c>
      <c r="G10" s="295">
        <v>21318</v>
      </c>
      <c r="H10" s="296">
        <v>22608</v>
      </c>
      <c r="I10" s="279">
        <f>G10-H10</f>
        <v>-1290</v>
      </c>
      <c r="J10" s="279">
        <f>$F10*I10</f>
        <v>-129000</v>
      </c>
      <c r="K10" s="279">
        <f>J10/1000000</f>
        <v>-0.129</v>
      </c>
      <c r="L10" s="295">
        <v>992268</v>
      </c>
      <c r="M10" s="296">
        <v>992310</v>
      </c>
      <c r="N10" s="279">
        <f>L10-M10</f>
        <v>-42</v>
      </c>
      <c r="O10" s="279">
        <f>$F10*N10</f>
        <v>-4200</v>
      </c>
      <c r="P10" s="279">
        <f>O10/1000000</f>
        <v>-0.0042</v>
      </c>
      <c r="Q10" s="391"/>
    </row>
    <row r="11" spans="1:17" ht="19.5" customHeight="1">
      <c r="A11" s="234">
        <v>3</v>
      </c>
      <c r="B11" s="260" t="s">
        <v>233</v>
      </c>
      <c r="C11" s="258">
        <v>4865100</v>
      </c>
      <c r="D11" s="244" t="s">
        <v>12</v>
      </c>
      <c r="E11" s="87" t="s">
        <v>305</v>
      </c>
      <c r="F11" s="259">
        <v>833.333</v>
      </c>
      <c r="G11" s="295">
        <v>999937</v>
      </c>
      <c r="H11" s="296">
        <v>999984</v>
      </c>
      <c r="I11" s="279">
        <f>G11-H11</f>
        <v>-47</v>
      </c>
      <c r="J11" s="279">
        <f>$F11*I11</f>
        <v>-39166.651</v>
      </c>
      <c r="K11" s="279">
        <f>J11/1000000</f>
        <v>-0.039166651</v>
      </c>
      <c r="L11" s="295">
        <v>999991</v>
      </c>
      <c r="M11" s="296">
        <v>999991</v>
      </c>
      <c r="N11" s="279">
        <f>L11-M11</f>
        <v>0</v>
      </c>
      <c r="O11" s="279">
        <f>$F11*N11</f>
        <v>0</v>
      </c>
      <c r="P11" s="279">
        <f>O11/1000000</f>
        <v>0</v>
      </c>
      <c r="Q11" s="391"/>
    </row>
    <row r="12" spans="1:17" ht="19.5" customHeight="1">
      <c r="A12" s="234">
        <v>4</v>
      </c>
      <c r="B12" s="260" t="s">
        <v>234</v>
      </c>
      <c r="C12" s="258">
        <v>4864863</v>
      </c>
      <c r="D12" s="244" t="s">
        <v>12</v>
      </c>
      <c r="E12" s="87" t="s">
        <v>305</v>
      </c>
      <c r="F12" s="590">
        <v>937.5</v>
      </c>
      <c r="G12" s="295">
        <v>997132</v>
      </c>
      <c r="H12" s="296">
        <v>997302</v>
      </c>
      <c r="I12" s="279">
        <f>G12-H12</f>
        <v>-170</v>
      </c>
      <c r="J12" s="279">
        <f>$F12*I12</f>
        <v>-159375</v>
      </c>
      <c r="K12" s="279">
        <f>J12/1000000</f>
        <v>-0.159375</v>
      </c>
      <c r="L12" s="295">
        <v>999333</v>
      </c>
      <c r="M12" s="296">
        <v>999334</v>
      </c>
      <c r="N12" s="279">
        <f>L12-M12</f>
        <v>-1</v>
      </c>
      <c r="O12" s="279">
        <f>$F12*N12</f>
        <v>-937.5</v>
      </c>
      <c r="P12" s="279">
        <f>O12/1000000</f>
        <v>-0.0009375</v>
      </c>
      <c r="Q12" s="591"/>
    </row>
    <row r="13" spans="1:17" ht="19.5" customHeight="1">
      <c r="A13" s="234"/>
      <c r="B13" s="257" t="s">
        <v>235</v>
      </c>
      <c r="C13" s="258"/>
      <c r="D13" s="244"/>
      <c r="E13" s="77"/>
      <c r="F13" s="259"/>
      <c r="G13" s="295"/>
      <c r="H13" s="296"/>
      <c r="I13" s="279"/>
      <c r="J13" s="279"/>
      <c r="K13" s="279"/>
      <c r="L13" s="295"/>
      <c r="M13" s="296"/>
      <c r="N13" s="279"/>
      <c r="O13" s="279"/>
      <c r="P13" s="279"/>
      <c r="Q13" s="391"/>
    </row>
    <row r="14" spans="1:17" ht="19.5" customHeight="1">
      <c r="A14" s="234"/>
      <c r="B14" s="257"/>
      <c r="C14" s="258"/>
      <c r="D14" s="244"/>
      <c r="E14" s="77"/>
      <c r="F14" s="259"/>
      <c r="G14" s="295"/>
      <c r="H14" s="296"/>
      <c r="I14" s="279"/>
      <c r="J14" s="279"/>
      <c r="K14" s="279"/>
      <c r="L14" s="295"/>
      <c r="M14" s="296"/>
      <c r="N14" s="279"/>
      <c r="O14" s="279"/>
      <c r="P14" s="279"/>
      <c r="Q14" s="391"/>
    </row>
    <row r="15" spans="1:17" ht="19.5" customHeight="1">
      <c r="A15" s="234">
        <v>5</v>
      </c>
      <c r="B15" s="260" t="s">
        <v>236</v>
      </c>
      <c r="C15" s="258">
        <v>5252046</v>
      </c>
      <c r="D15" s="244" t="s">
        <v>12</v>
      </c>
      <c r="E15" s="87" t="s">
        <v>305</v>
      </c>
      <c r="F15" s="259">
        <v>-1000</v>
      </c>
      <c r="G15" s="295">
        <v>999382</v>
      </c>
      <c r="H15" s="296">
        <v>999406</v>
      </c>
      <c r="I15" s="279">
        <f>G15-H15</f>
        <v>-24</v>
      </c>
      <c r="J15" s="279">
        <f>$F15*I15</f>
        <v>24000</v>
      </c>
      <c r="K15" s="279">
        <f>J15/1000000</f>
        <v>0.024</v>
      </c>
      <c r="L15" s="295">
        <v>998977</v>
      </c>
      <c r="M15" s="296">
        <v>998978</v>
      </c>
      <c r="N15" s="279">
        <f>L15-M15</f>
        <v>-1</v>
      </c>
      <c r="O15" s="279">
        <f>$F15*N15</f>
        <v>1000</v>
      </c>
      <c r="P15" s="279">
        <f>O15/1000000</f>
        <v>0.001</v>
      </c>
      <c r="Q15" s="391"/>
    </row>
    <row r="16" spans="1:17" ht="19.5" customHeight="1">
      <c r="A16" s="234">
        <v>6</v>
      </c>
      <c r="B16" s="260" t="s">
        <v>237</v>
      </c>
      <c r="C16" s="258">
        <v>4864851</v>
      </c>
      <c r="D16" s="244" t="s">
        <v>12</v>
      </c>
      <c r="E16" s="87" t="s">
        <v>305</v>
      </c>
      <c r="F16" s="259">
        <v>-500</v>
      </c>
      <c r="G16" s="295">
        <v>993997</v>
      </c>
      <c r="H16" s="296">
        <v>993883</v>
      </c>
      <c r="I16" s="279">
        <f>G16-H16</f>
        <v>114</v>
      </c>
      <c r="J16" s="279">
        <f>$F16*I16</f>
        <v>-57000</v>
      </c>
      <c r="K16" s="279">
        <f>J16/1000000</f>
        <v>-0.057</v>
      </c>
      <c r="L16" s="295">
        <v>535</v>
      </c>
      <c r="M16" s="296">
        <v>536</v>
      </c>
      <c r="N16" s="279">
        <f>L16-M16</f>
        <v>-1</v>
      </c>
      <c r="O16" s="279">
        <f>$F16*N16</f>
        <v>500</v>
      </c>
      <c r="P16" s="279">
        <f>O16/1000000</f>
        <v>0.0005</v>
      </c>
      <c r="Q16" s="391"/>
    </row>
    <row r="17" spans="1:17" ht="19.5" customHeight="1">
      <c r="A17" s="234">
        <v>7</v>
      </c>
      <c r="B17" s="260" t="s">
        <v>251</v>
      </c>
      <c r="C17" s="258">
        <v>4902559</v>
      </c>
      <c r="D17" s="244" t="s">
        <v>12</v>
      </c>
      <c r="E17" s="87" t="s">
        <v>305</v>
      </c>
      <c r="F17" s="259">
        <v>300</v>
      </c>
      <c r="G17" s="295">
        <v>210</v>
      </c>
      <c r="H17" s="296">
        <v>207</v>
      </c>
      <c r="I17" s="279">
        <f>G17-H17</f>
        <v>3</v>
      </c>
      <c r="J17" s="279">
        <f>$F17*I17</f>
        <v>900</v>
      </c>
      <c r="K17" s="279">
        <f>J17/1000000</f>
        <v>0.0009</v>
      </c>
      <c r="L17" s="295">
        <v>999992</v>
      </c>
      <c r="M17" s="296">
        <v>1000006</v>
      </c>
      <c r="N17" s="279">
        <f>L17-M17</f>
        <v>-14</v>
      </c>
      <c r="O17" s="279">
        <f>$F17*N17</f>
        <v>-4200</v>
      </c>
      <c r="P17" s="279">
        <f>O17/1000000</f>
        <v>-0.0042</v>
      </c>
      <c r="Q17" s="391"/>
    </row>
    <row r="18" spans="1:17" ht="19.5" customHeight="1">
      <c r="A18" s="234"/>
      <c r="B18" s="257"/>
      <c r="C18" s="258"/>
      <c r="D18" s="244"/>
      <c r="E18" s="87"/>
      <c r="F18" s="259"/>
      <c r="G18" s="295"/>
      <c r="H18" s="296"/>
      <c r="I18" s="279"/>
      <c r="J18" s="279"/>
      <c r="K18" s="279"/>
      <c r="L18" s="295"/>
      <c r="M18" s="296"/>
      <c r="N18" s="279"/>
      <c r="O18" s="279"/>
      <c r="P18" s="279"/>
      <c r="Q18" s="391"/>
    </row>
    <row r="19" spans="1:17" ht="19.5" customHeight="1">
      <c r="A19" s="234"/>
      <c r="B19" s="260"/>
      <c r="C19" s="258"/>
      <c r="D19" s="244"/>
      <c r="E19" s="87"/>
      <c r="F19" s="259"/>
      <c r="G19" s="295"/>
      <c r="H19" s="296"/>
      <c r="I19" s="279"/>
      <c r="J19" s="279"/>
      <c r="K19" s="279"/>
      <c r="L19" s="295"/>
      <c r="M19" s="296"/>
      <c r="N19" s="279"/>
      <c r="O19" s="279"/>
      <c r="P19" s="279"/>
      <c r="Q19" s="391"/>
    </row>
    <row r="20" spans="1:17" ht="19.5" customHeight="1">
      <c r="A20" s="234"/>
      <c r="B20" s="257" t="s">
        <v>238</v>
      </c>
      <c r="C20" s="258"/>
      <c r="D20" s="244"/>
      <c r="E20" s="87"/>
      <c r="F20" s="261"/>
      <c r="G20" s="295"/>
      <c r="H20" s="296"/>
      <c r="I20" s="279"/>
      <c r="J20" s="279"/>
      <c r="K20" s="500">
        <f>SUM(K9:K19)</f>
        <v>-0.606641651</v>
      </c>
      <c r="L20" s="295"/>
      <c r="M20" s="296"/>
      <c r="N20" s="279"/>
      <c r="O20" s="279"/>
      <c r="P20" s="500">
        <f>SUM(P9:P19)</f>
        <v>-0.008337499999999998</v>
      </c>
      <c r="Q20" s="391"/>
    </row>
    <row r="21" spans="1:17" ht="19.5" customHeight="1">
      <c r="A21" s="234"/>
      <c r="B21" s="257" t="s">
        <v>239</v>
      </c>
      <c r="C21" s="258"/>
      <c r="D21" s="244"/>
      <c r="E21" s="87"/>
      <c r="F21" s="261"/>
      <c r="G21" s="295"/>
      <c r="H21" s="296"/>
      <c r="I21" s="279"/>
      <c r="J21" s="279"/>
      <c r="K21" s="279"/>
      <c r="L21" s="295"/>
      <c r="M21" s="296"/>
      <c r="N21" s="279"/>
      <c r="O21" s="279"/>
      <c r="P21" s="279"/>
      <c r="Q21" s="391"/>
    </row>
    <row r="22" spans="1:17" ht="19.5" customHeight="1">
      <c r="A22" s="234"/>
      <c r="B22" s="257" t="s">
        <v>240</v>
      </c>
      <c r="C22" s="258"/>
      <c r="D22" s="244"/>
      <c r="E22" s="87"/>
      <c r="F22" s="261"/>
      <c r="G22" s="295"/>
      <c r="H22" s="296"/>
      <c r="I22" s="279"/>
      <c r="J22" s="279"/>
      <c r="K22" s="279"/>
      <c r="L22" s="295"/>
      <c r="M22" s="296"/>
      <c r="N22" s="279"/>
      <c r="O22" s="279"/>
      <c r="P22" s="279"/>
      <c r="Q22" s="391"/>
    </row>
    <row r="23" spans="1:17" ht="19.5" customHeight="1">
      <c r="A23" s="234">
        <v>8</v>
      </c>
      <c r="B23" s="260" t="s">
        <v>241</v>
      </c>
      <c r="C23" s="258">
        <v>4864796</v>
      </c>
      <c r="D23" s="244" t="s">
        <v>12</v>
      </c>
      <c r="E23" s="87" t="s">
        <v>305</v>
      </c>
      <c r="F23" s="259">
        <v>200</v>
      </c>
      <c r="G23" s="295">
        <v>956311</v>
      </c>
      <c r="H23" s="296">
        <v>958221</v>
      </c>
      <c r="I23" s="279">
        <f>G23-H23</f>
        <v>-1910</v>
      </c>
      <c r="J23" s="279">
        <f>$F23*I23</f>
        <v>-382000</v>
      </c>
      <c r="K23" s="279">
        <f>J23/1000000</f>
        <v>-0.382</v>
      </c>
      <c r="L23" s="295">
        <v>991379</v>
      </c>
      <c r="M23" s="296">
        <v>991381</v>
      </c>
      <c r="N23" s="279">
        <f>L23-M23</f>
        <v>-2</v>
      </c>
      <c r="O23" s="279">
        <f>$F23*N23</f>
        <v>-400</v>
      </c>
      <c r="P23" s="279">
        <f>O23/1000000</f>
        <v>-0.0004</v>
      </c>
      <c r="Q23" s="399"/>
    </row>
    <row r="24" spans="1:17" ht="21" customHeight="1">
      <c r="A24" s="234">
        <v>9</v>
      </c>
      <c r="B24" s="260" t="s">
        <v>242</v>
      </c>
      <c r="C24" s="258">
        <v>4864804</v>
      </c>
      <c r="D24" s="244" t="s">
        <v>12</v>
      </c>
      <c r="E24" s="87" t="s">
        <v>305</v>
      </c>
      <c r="F24" s="259">
        <v>187.5</v>
      </c>
      <c r="G24" s="295">
        <v>995373</v>
      </c>
      <c r="H24" s="296">
        <v>996266</v>
      </c>
      <c r="I24" s="279">
        <f>G24-H24</f>
        <v>-893</v>
      </c>
      <c r="J24" s="279">
        <f>$F24*I24</f>
        <v>-167437.5</v>
      </c>
      <c r="K24" s="279">
        <f>J24/1000000</f>
        <v>-0.1674375</v>
      </c>
      <c r="L24" s="295">
        <v>993630</v>
      </c>
      <c r="M24" s="296">
        <v>993645</v>
      </c>
      <c r="N24" s="279">
        <f>L24-M24</f>
        <v>-15</v>
      </c>
      <c r="O24" s="279">
        <f>$F24*N24</f>
        <v>-2812.5</v>
      </c>
      <c r="P24" s="279">
        <f>O24/1000000</f>
        <v>-0.0028125</v>
      </c>
      <c r="Q24" s="804"/>
    </row>
    <row r="25" spans="1:17" ht="19.5" customHeight="1">
      <c r="A25" s="234"/>
      <c r="B25" s="257" t="s">
        <v>243</v>
      </c>
      <c r="C25" s="260"/>
      <c r="D25" s="244"/>
      <c r="E25" s="87"/>
      <c r="F25" s="261"/>
      <c r="G25" s="295"/>
      <c r="H25" s="296"/>
      <c r="I25" s="279"/>
      <c r="J25" s="279"/>
      <c r="K25" s="500">
        <f>SUM(K23:K24)</f>
        <v>-0.5494375</v>
      </c>
      <c r="L25" s="295"/>
      <c r="M25" s="296"/>
      <c r="N25" s="279"/>
      <c r="O25" s="279"/>
      <c r="P25" s="500">
        <f>SUM(P23:P24)</f>
        <v>-0.0032125</v>
      </c>
      <c r="Q25" s="391"/>
    </row>
    <row r="26" spans="1:17" ht="19.5" customHeight="1">
      <c r="A26" s="234"/>
      <c r="B26" s="257" t="s">
        <v>244</v>
      </c>
      <c r="C26" s="258"/>
      <c r="D26" s="244"/>
      <c r="E26" s="77"/>
      <c r="F26" s="259"/>
      <c r="G26" s="295"/>
      <c r="H26" s="296"/>
      <c r="I26" s="279"/>
      <c r="J26" s="279"/>
      <c r="K26" s="279"/>
      <c r="L26" s="295"/>
      <c r="M26" s="296"/>
      <c r="N26" s="279"/>
      <c r="O26" s="279"/>
      <c r="P26" s="279"/>
      <c r="Q26" s="391"/>
    </row>
    <row r="27" spans="1:17" ht="19.5" customHeight="1">
      <c r="A27" s="234"/>
      <c r="B27" s="257" t="s">
        <v>240</v>
      </c>
      <c r="C27" s="258"/>
      <c r="D27" s="244"/>
      <c r="E27" s="77"/>
      <c r="F27" s="259"/>
      <c r="G27" s="295"/>
      <c r="H27" s="296"/>
      <c r="I27" s="279"/>
      <c r="J27" s="279"/>
      <c r="K27" s="279"/>
      <c r="L27" s="295"/>
      <c r="M27" s="296"/>
      <c r="N27" s="279"/>
      <c r="O27" s="279"/>
      <c r="P27" s="279"/>
      <c r="Q27" s="391"/>
    </row>
    <row r="28" spans="1:17" ht="19.5" customHeight="1">
      <c r="A28" s="234">
        <v>10</v>
      </c>
      <c r="B28" s="260" t="s">
        <v>245</v>
      </c>
      <c r="C28" s="258">
        <v>4864866</v>
      </c>
      <c r="D28" s="244" t="s">
        <v>12</v>
      </c>
      <c r="E28" s="87" t="s">
        <v>305</v>
      </c>
      <c r="F28" s="422">
        <v>1250</v>
      </c>
      <c r="G28" s="295">
        <v>999678</v>
      </c>
      <c r="H28" s="296">
        <v>1000221</v>
      </c>
      <c r="I28" s="279">
        <f aca="true" t="shared" si="0" ref="I28:I33">G28-H28</f>
        <v>-543</v>
      </c>
      <c r="J28" s="279">
        <f aca="true" t="shared" si="1" ref="J28:J33">$F28*I28</f>
        <v>-678750</v>
      </c>
      <c r="K28" s="279">
        <f aca="true" t="shared" si="2" ref="K28:K33">J28/1000000</f>
        <v>-0.67875</v>
      </c>
      <c r="L28" s="295">
        <v>998648</v>
      </c>
      <c r="M28" s="296">
        <v>998649</v>
      </c>
      <c r="N28" s="279">
        <f aca="true" t="shared" si="3" ref="N28:N33">L28-M28</f>
        <v>-1</v>
      </c>
      <c r="O28" s="279">
        <f aca="true" t="shared" si="4" ref="O28:O33">$F28*N28</f>
        <v>-1250</v>
      </c>
      <c r="P28" s="279">
        <f aca="true" t="shared" si="5" ref="P28:P33">O28/1000000</f>
        <v>-0.00125</v>
      </c>
      <c r="Q28" s="391"/>
    </row>
    <row r="29" spans="1:17" ht="19.5" customHeight="1">
      <c r="A29" s="234">
        <v>11</v>
      </c>
      <c r="B29" s="260" t="s">
        <v>246</v>
      </c>
      <c r="C29" s="258">
        <v>5295199</v>
      </c>
      <c r="D29" s="244" t="s">
        <v>12</v>
      </c>
      <c r="E29" s="87" t="s">
        <v>305</v>
      </c>
      <c r="F29" s="422">
        <v>937.5</v>
      </c>
      <c r="G29" s="295">
        <v>998993</v>
      </c>
      <c r="H29" s="296">
        <v>999214</v>
      </c>
      <c r="I29" s="279">
        <f t="shared" si="0"/>
        <v>-221</v>
      </c>
      <c r="J29" s="279">
        <f t="shared" si="1"/>
        <v>-207187.5</v>
      </c>
      <c r="K29" s="279">
        <f t="shared" si="2"/>
        <v>-0.2071875</v>
      </c>
      <c r="L29" s="295">
        <v>999624</v>
      </c>
      <c r="M29" s="296">
        <v>999624</v>
      </c>
      <c r="N29" s="279">
        <f t="shared" si="3"/>
        <v>0</v>
      </c>
      <c r="O29" s="279">
        <f t="shared" si="4"/>
        <v>0</v>
      </c>
      <c r="P29" s="279">
        <f t="shared" si="5"/>
        <v>0</v>
      </c>
      <c r="Q29" s="391"/>
    </row>
    <row r="30" spans="1:17" ht="19.5" customHeight="1">
      <c r="A30" s="234">
        <v>12</v>
      </c>
      <c r="B30" s="260" t="s">
        <v>247</v>
      </c>
      <c r="C30" s="258">
        <v>4864814</v>
      </c>
      <c r="D30" s="244" t="s">
        <v>12</v>
      </c>
      <c r="E30" s="87" t="s">
        <v>305</v>
      </c>
      <c r="F30" s="422">
        <v>125</v>
      </c>
      <c r="G30" s="295">
        <v>996080</v>
      </c>
      <c r="H30" s="296">
        <v>996912</v>
      </c>
      <c r="I30" s="279">
        <f t="shared" si="0"/>
        <v>-832</v>
      </c>
      <c r="J30" s="279">
        <f t="shared" si="1"/>
        <v>-104000</v>
      </c>
      <c r="K30" s="279">
        <f t="shared" si="2"/>
        <v>-0.104</v>
      </c>
      <c r="L30" s="295">
        <v>996666</v>
      </c>
      <c r="M30" s="296">
        <v>996665</v>
      </c>
      <c r="N30" s="279">
        <f t="shared" si="3"/>
        <v>1</v>
      </c>
      <c r="O30" s="279">
        <f t="shared" si="4"/>
        <v>125</v>
      </c>
      <c r="P30" s="279">
        <f t="shared" si="5"/>
        <v>0.000125</v>
      </c>
      <c r="Q30" s="391"/>
    </row>
    <row r="31" spans="1:17" ht="19.5" customHeight="1">
      <c r="A31" s="234">
        <v>13</v>
      </c>
      <c r="B31" s="260" t="s">
        <v>474</v>
      </c>
      <c r="C31" s="258">
        <v>4865123</v>
      </c>
      <c r="D31" s="244" t="s">
        <v>12</v>
      </c>
      <c r="E31" s="87" t="s">
        <v>305</v>
      </c>
      <c r="F31" s="422">
        <v>1250</v>
      </c>
      <c r="G31" s="295">
        <v>999538</v>
      </c>
      <c r="H31" s="296">
        <v>999646</v>
      </c>
      <c r="I31" s="279">
        <f t="shared" si="0"/>
        <v>-108</v>
      </c>
      <c r="J31" s="279">
        <f t="shared" si="1"/>
        <v>-135000</v>
      </c>
      <c r="K31" s="279">
        <f t="shared" si="2"/>
        <v>-0.135</v>
      </c>
      <c r="L31" s="295">
        <v>999978</v>
      </c>
      <c r="M31" s="296">
        <v>999978</v>
      </c>
      <c r="N31" s="279">
        <f t="shared" si="3"/>
        <v>0</v>
      </c>
      <c r="O31" s="279">
        <f t="shared" si="4"/>
        <v>0</v>
      </c>
      <c r="P31" s="279">
        <f t="shared" si="5"/>
        <v>0</v>
      </c>
      <c r="Q31" s="391"/>
    </row>
    <row r="32" spans="1:17" ht="19.5" customHeight="1">
      <c r="A32" s="234">
        <v>14</v>
      </c>
      <c r="B32" s="260" t="s">
        <v>248</v>
      </c>
      <c r="C32" s="258">
        <v>4865152</v>
      </c>
      <c r="D32" s="244" t="s">
        <v>12</v>
      </c>
      <c r="E32" s="87" t="s">
        <v>305</v>
      </c>
      <c r="F32" s="422">
        <v>1000</v>
      </c>
      <c r="G32" s="295">
        <v>998483</v>
      </c>
      <c r="H32" s="296">
        <v>998656</v>
      </c>
      <c r="I32" s="279">
        <f t="shared" si="0"/>
        <v>-173</v>
      </c>
      <c r="J32" s="279">
        <f t="shared" si="1"/>
        <v>-173000</v>
      </c>
      <c r="K32" s="279">
        <f t="shared" si="2"/>
        <v>-0.173</v>
      </c>
      <c r="L32" s="295">
        <v>999664</v>
      </c>
      <c r="M32" s="296">
        <v>999666</v>
      </c>
      <c r="N32" s="279">
        <f t="shared" si="3"/>
        <v>-2</v>
      </c>
      <c r="O32" s="279">
        <f t="shared" si="4"/>
        <v>-2000</v>
      </c>
      <c r="P32" s="279">
        <f t="shared" si="5"/>
        <v>-0.002</v>
      </c>
      <c r="Q32" s="399"/>
    </row>
    <row r="33" spans="1:17" ht="19.5" customHeight="1">
      <c r="A33" s="234">
        <v>15</v>
      </c>
      <c r="B33" s="260" t="s">
        <v>332</v>
      </c>
      <c r="C33" s="258">
        <v>4864821</v>
      </c>
      <c r="D33" s="244" t="s">
        <v>12</v>
      </c>
      <c r="E33" s="87" t="s">
        <v>305</v>
      </c>
      <c r="F33" s="422">
        <v>1000</v>
      </c>
      <c r="G33" s="295">
        <v>970302</v>
      </c>
      <c r="H33" s="296">
        <v>972193</v>
      </c>
      <c r="I33" s="279">
        <f t="shared" si="0"/>
        <v>-1891</v>
      </c>
      <c r="J33" s="279">
        <f t="shared" si="1"/>
        <v>-1891000</v>
      </c>
      <c r="K33" s="279">
        <f t="shared" si="2"/>
        <v>-1.891</v>
      </c>
      <c r="L33" s="295">
        <v>990694</v>
      </c>
      <c r="M33" s="296">
        <v>990705</v>
      </c>
      <c r="N33" s="279">
        <f t="shared" si="3"/>
        <v>-11</v>
      </c>
      <c r="O33" s="279">
        <f t="shared" si="4"/>
        <v>-11000</v>
      </c>
      <c r="P33" s="279">
        <f t="shared" si="5"/>
        <v>-0.011</v>
      </c>
      <c r="Q33" s="405"/>
    </row>
    <row r="34" spans="1:17" ht="19.5" customHeight="1">
      <c r="A34" s="234"/>
      <c r="B34" s="257" t="s">
        <v>235</v>
      </c>
      <c r="C34" s="258"/>
      <c r="D34" s="244"/>
      <c r="E34" s="77"/>
      <c r="F34" s="259"/>
      <c r="G34" s="295"/>
      <c r="H34" s="296"/>
      <c r="I34" s="279"/>
      <c r="J34" s="279"/>
      <c r="K34" s="279"/>
      <c r="L34" s="295"/>
      <c r="M34" s="296"/>
      <c r="N34" s="279"/>
      <c r="O34" s="279"/>
      <c r="P34" s="279"/>
      <c r="Q34" s="391"/>
    </row>
    <row r="35" spans="1:17" ht="19.5" customHeight="1">
      <c r="A35" s="234">
        <v>16</v>
      </c>
      <c r="B35" s="260" t="s">
        <v>249</v>
      </c>
      <c r="C35" s="258">
        <v>5128406</v>
      </c>
      <c r="D35" s="244" t="s">
        <v>12</v>
      </c>
      <c r="E35" s="87" t="s">
        <v>305</v>
      </c>
      <c r="F35" s="422">
        <v>-625</v>
      </c>
      <c r="G35" s="295">
        <v>197</v>
      </c>
      <c r="H35" s="296">
        <v>318</v>
      </c>
      <c r="I35" s="279">
        <f>G35-H35</f>
        <v>-121</v>
      </c>
      <c r="J35" s="279">
        <f>$F35*I35</f>
        <v>75625</v>
      </c>
      <c r="K35" s="279">
        <f>J35/1000000</f>
        <v>0.075625</v>
      </c>
      <c r="L35" s="295">
        <v>999796</v>
      </c>
      <c r="M35" s="296">
        <v>999796</v>
      </c>
      <c r="N35" s="279">
        <f>L35-M35</f>
        <v>0</v>
      </c>
      <c r="O35" s="279">
        <f>$F35*N35</f>
        <v>0</v>
      </c>
      <c r="P35" s="279">
        <f>O35/1000000</f>
        <v>0</v>
      </c>
      <c r="Q35" s="713"/>
    </row>
    <row r="36" spans="1:17" ht="19.5" customHeight="1">
      <c r="A36" s="234">
        <v>17</v>
      </c>
      <c r="B36" s="260" t="s">
        <v>252</v>
      </c>
      <c r="C36" s="258">
        <v>4902559</v>
      </c>
      <c r="D36" s="244" t="s">
        <v>12</v>
      </c>
      <c r="E36" s="87" t="s">
        <v>305</v>
      </c>
      <c r="F36" s="258">
        <v>-300</v>
      </c>
      <c r="G36" s="295">
        <v>210</v>
      </c>
      <c r="H36" s="296">
        <v>207</v>
      </c>
      <c r="I36" s="279">
        <f>G36-H36</f>
        <v>3</v>
      </c>
      <c r="J36" s="279">
        <f>$F36*I36</f>
        <v>-900</v>
      </c>
      <c r="K36" s="279">
        <f>J36/1000000</f>
        <v>-0.0009</v>
      </c>
      <c r="L36" s="295">
        <v>999992</v>
      </c>
      <c r="M36" s="296">
        <v>1000006</v>
      </c>
      <c r="N36" s="279">
        <f>L36-M36</f>
        <v>-14</v>
      </c>
      <c r="O36" s="279">
        <f>$F36*N36</f>
        <v>4200</v>
      </c>
      <c r="P36" s="279">
        <f>O36/1000000</f>
        <v>0.0042</v>
      </c>
      <c r="Q36" s="391"/>
    </row>
    <row r="37" spans="1:17" ht="19.5" customHeight="1" thickBot="1">
      <c r="A37" s="262"/>
      <c r="B37" s="263" t="s">
        <v>250</v>
      </c>
      <c r="C37" s="263"/>
      <c r="D37" s="263"/>
      <c r="E37" s="263"/>
      <c r="F37" s="263"/>
      <c r="G37" s="92"/>
      <c r="H37" s="91"/>
      <c r="I37" s="91"/>
      <c r="J37" s="91"/>
      <c r="K37" s="366">
        <f>SUM(K28:K36)</f>
        <v>-3.1142125</v>
      </c>
      <c r="L37" s="267"/>
      <c r="M37" s="581"/>
      <c r="N37" s="581"/>
      <c r="O37" s="581"/>
      <c r="P37" s="264">
        <f>SUM(P28:P36)</f>
        <v>-0.009925</v>
      </c>
      <c r="Q37" s="464"/>
    </row>
    <row r="38" spans="1:16" ht="13.5" thickTop="1">
      <c r="A38" s="49"/>
      <c r="B38" s="2"/>
      <c r="C38" s="84"/>
      <c r="D38" s="49"/>
      <c r="E38" s="84"/>
      <c r="F38" s="9"/>
      <c r="G38" s="9"/>
      <c r="H38" s="9"/>
      <c r="I38" s="9"/>
      <c r="J38" s="9"/>
      <c r="K38" s="10"/>
      <c r="L38" s="268"/>
      <c r="M38" s="455"/>
      <c r="N38" s="455"/>
      <c r="O38" s="455"/>
      <c r="P38" s="455"/>
    </row>
    <row r="39" spans="11:16" ht="12.75">
      <c r="K39" s="455"/>
      <c r="L39" s="455"/>
      <c r="M39" s="455"/>
      <c r="N39" s="455"/>
      <c r="O39" s="455"/>
      <c r="P39" s="455"/>
    </row>
    <row r="40" spans="7:16" ht="12.75">
      <c r="G40" s="582"/>
      <c r="K40" s="455"/>
      <c r="L40" s="455"/>
      <c r="M40" s="455"/>
      <c r="N40" s="455"/>
      <c r="O40" s="455"/>
      <c r="P40" s="455"/>
    </row>
    <row r="41" spans="2:16" ht="21.75">
      <c r="B41" s="161" t="s">
        <v>291</v>
      </c>
      <c r="K41" s="583">
        <f>K20</f>
        <v>-0.606641651</v>
      </c>
      <c r="L41" s="584"/>
      <c r="M41" s="584"/>
      <c r="N41" s="584"/>
      <c r="O41" s="584"/>
      <c r="P41" s="583">
        <f>P20</f>
        <v>-0.008337499999999998</v>
      </c>
    </row>
    <row r="42" spans="2:16" ht="21.75">
      <c r="B42" s="161" t="s">
        <v>292</v>
      </c>
      <c r="K42" s="583">
        <f>K25</f>
        <v>-0.5494375</v>
      </c>
      <c r="L42" s="584"/>
      <c r="M42" s="584"/>
      <c r="N42" s="584"/>
      <c r="O42" s="584"/>
      <c r="P42" s="583">
        <f>P25</f>
        <v>-0.0032125</v>
      </c>
    </row>
    <row r="43" spans="2:16" ht="21.75">
      <c r="B43" s="161" t="s">
        <v>293</v>
      </c>
      <c r="K43" s="583">
        <f>K37</f>
        <v>-3.1142125</v>
      </c>
      <c r="L43" s="584"/>
      <c r="M43" s="584"/>
      <c r="N43" s="584"/>
      <c r="O43" s="584"/>
      <c r="P43" s="585">
        <f>P37</f>
        <v>-0.009925</v>
      </c>
    </row>
  </sheetData>
  <sheetProtection/>
  <printOptions horizontalCentered="1"/>
  <pageMargins left="0.4" right="0.38" top="0.59" bottom="0.58" header="0.5" footer="0.5"/>
  <pageSetup horizontalDpi="600" verticalDpi="600" orientation="landscape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06"/>
  <sheetViews>
    <sheetView view="pageBreakPreview" zoomScale="70" zoomScaleNormal="75" zoomScaleSheetLayoutView="70" zoomScalePageLayoutView="0" workbookViewId="0" topLeftCell="A22">
      <selection activeCell="P65" sqref="P65"/>
    </sheetView>
  </sheetViews>
  <sheetFormatPr defaultColWidth="9.140625" defaultRowHeight="12.75"/>
  <cols>
    <col min="1" max="1" width="6.28125" style="0" customWidth="1"/>
    <col min="2" max="2" width="15.140625" style="0" customWidth="1"/>
    <col min="3" max="3" width="13.140625" style="0" customWidth="1"/>
    <col min="5" max="5" width="14.421875" style="0" customWidth="1"/>
    <col min="6" max="6" width="8.421875" style="0" customWidth="1"/>
    <col min="7" max="7" width="13.57421875" style="0" customWidth="1"/>
    <col min="8" max="8" width="14.8515625" style="0" customWidth="1"/>
    <col min="9" max="9" width="13.0039062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3.421875" style="0" customWidth="1"/>
    <col min="16" max="16" width="17.28125" style="0" customWidth="1"/>
    <col min="17" max="17" width="18.7109375" style="0" customWidth="1"/>
    <col min="18" max="18" width="7.57421875" style="0" customWidth="1"/>
  </cols>
  <sheetData>
    <row r="1" ht="26.25">
      <c r="A1" s="1" t="s">
        <v>214</v>
      </c>
    </row>
    <row r="2" spans="1:16" ht="20.25">
      <c r="A2" s="274" t="s">
        <v>215</v>
      </c>
      <c r="P2" s="241" t="str">
        <f>NDPL!Q1</f>
        <v>FEBRUARY-2023</v>
      </c>
    </row>
    <row r="3" spans="1:9" ht="18">
      <c r="A3" s="157" t="s">
        <v>308</v>
      </c>
      <c r="B3" s="157"/>
      <c r="C3" s="229"/>
      <c r="D3" s="230"/>
      <c r="E3" s="230"/>
      <c r="F3" s="229"/>
      <c r="G3" s="229"/>
      <c r="H3" s="229"/>
      <c r="I3" s="229"/>
    </row>
    <row r="4" spans="1:16" ht="24" thickBot="1">
      <c r="A4" s="3"/>
      <c r="G4" s="17"/>
      <c r="H4" s="17"/>
      <c r="I4" s="42" t="s">
        <v>354</v>
      </c>
      <c r="J4" s="17"/>
      <c r="K4" s="17"/>
      <c r="L4" s="17"/>
      <c r="M4" s="17"/>
      <c r="N4" s="42" t="s">
        <v>355</v>
      </c>
      <c r="O4" s="17"/>
      <c r="P4" s="17"/>
    </row>
    <row r="5" spans="1:17" ht="39.75" thickBot="1" thickTop="1">
      <c r="A5" s="31" t="s">
        <v>8</v>
      </c>
      <c r="B5" s="28" t="s">
        <v>9</v>
      </c>
      <c r="C5" s="29" t="s">
        <v>1</v>
      </c>
      <c r="D5" s="29" t="s">
        <v>2</v>
      </c>
      <c r="E5" s="29" t="s">
        <v>3</v>
      </c>
      <c r="F5" s="29" t="s">
        <v>10</v>
      </c>
      <c r="G5" s="31" t="str">
        <f>NDPL!G5</f>
        <v>FINAL READING 28/02/2023</v>
      </c>
      <c r="H5" s="29" t="str">
        <f>NDPL!H5</f>
        <v>INTIAL READING 01/02/2023</v>
      </c>
      <c r="I5" s="29" t="s">
        <v>4</v>
      </c>
      <c r="J5" s="29" t="s">
        <v>5</v>
      </c>
      <c r="K5" s="29" t="s">
        <v>6</v>
      </c>
      <c r="L5" s="31" t="str">
        <f>NDPL!G5</f>
        <v>FINAL READING 28/02/2023</v>
      </c>
      <c r="M5" s="29" t="str">
        <f>NDPL!H5</f>
        <v>INTIAL READING 01/02/2023</v>
      </c>
      <c r="N5" s="29" t="s">
        <v>4</v>
      </c>
      <c r="O5" s="29" t="s">
        <v>5</v>
      </c>
      <c r="P5" s="30" t="s">
        <v>6</v>
      </c>
      <c r="Q5" s="30" t="s">
        <v>270</v>
      </c>
    </row>
    <row r="6" ht="14.25" thickBot="1" thickTop="1"/>
    <row r="7" spans="1:17" ht="14.25" thickBot="1" thickTop="1">
      <c r="A7" s="22"/>
      <c r="B7" s="99"/>
      <c r="C7" s="23"/>
      <c r="D7" s="23"/>
      <c r="E7" s="23"/>
      <c r="F7" s="26"/>
      <c r="G7" s="22"/>
      <c r="H7" s="23"/>
      <c r="I7" s="23"/>
      <c r="J7" s="23"/>
      <c r="K7" s="26"/>
      <c r="L7" s="22"/>
      <c r="M7" s="23"/>
      <c r="N7" s="23"/>
      <c r="O7" s="23"/>
      <c r="P7" s="26"/>
      <c r="Q7" s="127"/>
    </row>
    <row r="8" spans="1:17" ht="19.5">
      <c r="A8" s="798" t="s">
        <v>469</v>
      </c>
      <c r="B8" s="740" t="s">
        <v>257</v>
      </c>
      <c r="C8" s="741"/>
      <c r="D8" s="742"/>
      <c r="E8" s="742"/>
      <c r="F8" s="743"/>
      <c r="G8" s="744"/>
      <c r="H8" s="43"/>
      <c r="I8" s="745"/>
      <c r="J8" s="745"/>
      <c r="K8" s="746"/>
      <c r="L8" s="747"/>
      <c r="M8" s="748"/>
      <c r="N8" s="745"/>
      <c r="O8" s="745"/>
      <c r="P8" s="746"/>
      <c r="Q8" s="749"/>
    </row>
    <row r="9" spans="1:17" ht="18">
      <c r="A9" s="203"/>
      <c r="B9" s="372" t="s">
        <v>258</v>
      </c>
      <c r="C9" s="130" t="s">
        <v>460</v>
      </c>
      <c r="D9" s="102"/>
      <c r="E9" s="100"/>
      <c r="F9" s="101"/>
      <c r="G9" s="21"/>
      <c r="H9" s="17"/>
      <c r="I9" s="62"/>
      <c r="J9" s="62"/>
      <c r="K9" s="63"/>
      <c r="L9" s="156"/>
      <c r="M9" s="62"/>
      <c r="N9" s="62"/>
      <c r="O9" s="62"/>
      <c r="P9" s="63"/>
      <c r="Q9" s="750"/>
    </row>
    <row r="10" spans="1:17" s="387" customFormat="1" ht="18">
      <c r="A10" s="751">
        <v>1</v>
      </c>
      <c r="B10" s="444" t="s">
        <v>254</v>
      </c>
      <c r="C10" s="371">
        <v>4865015</v>
      </c>
      <c r="D10" s="383" t="s">
        <v>12</v>
      </c>
      <c r="E10" s="100" t="s">
        <v>312</v>
      </c>
      <c r="F10" s="445">
        <v>2000</v>
      </c>
      <c r="G10" s="295">
        <v>9677</v>
      </c>
      <c r="H10" s="296">
        <v>8740</v>
      </c>
      <c r="I10" s="279">
        <f>G10-H10</f>
        <v>937</v>
      </c>
      <c r="J10" s="279">
        <f>$F10*I10</f>
        <v>1874000</v>
      </c>
      <c r="K10" s="279">
        <f>J10/1000000</f>
        <v>1.874</v>
      </c>
      <c r="L10" s="295">
        <v>999998</v>
      </c>
      <c r="M10" s="296">
        <v>999998</v>
      </c>
      <c r="N10" s="279">
        <f>L10-M10</f>
        <v>0</v>
      </c>
      <c r="O10" s="279">
        <f>$F10*N10</f>
        <v>0</v>
      </c>
      <c r="P10" s="279">
        <f>O10/1000000</f>
        <v>0</v>
      </c>
      <c r="Q10" s="752"/>
    </row>
    <row r="11" spans="1:17" s="387" customFormat="1" ht="18">
      <c r="A11" s="751">
        <v>2</v>
      </c>
      <c r="B11" s="444" t="s">
        <v>256</v>
      </c>
      <c r="C11" s="371">
        <v>4864969</v>
      </c>
      <c r="D11" s="383" t="s">
        <v>12</v>
      </c>
      <c r="E11" s="100" t="s">
        <v>312</v>
      </c>
      <c r="F11" s="371">
        <v>2000</v>
      </c>
      <c r="G11" s="295">
        <v>861</v>
      </c>
      <c r="H11" s="296">
        <v>0</v>
      </c>
      <c r="I11" s="279">
        <f>G11-H11</f>
        <v>861</v>
      </c>
      <c r="J11" s="279">
        <f>$F11*I11</f>
        <v>1722000</v>
      </c>
      <c r="K11" s="279">
        <f>J11/1000000</f>
        <v>1.722</v>
      </c>
      <c r="L11" s="295">
        <v>0</v>
      </c>
      <c r="M11" s="296">
        <v>0</v>
      </c>
      <c r="N11" s="279">
        <f>L11-M11</f>
        <v>0</v>
      </c>
      <c r="O11" s="279">
        <f>$F11*N11</f>
        <v>0</v>
      </c>
      <c r="P11" s="279">
        <f>O11/1000000</f>
        <v>0</v>
      </c>
      <c r="Q11" s="753" t="s">
        <v>484</v>
      </c>
    </row>
    <row r="12" spans="1:17" s="387" customFormat="1" ht="18">
      <c r="A12" s="751"/>
      <c r="B12" s="444"/>
      <c r="C12" s="371"/>
      <c r="D12" s="383"/>
      <c r="E12" s="100"/>
      <c r="F12" s="371"/>
      <c r="G12" s="295"/>
      <c r="H12" s="296"/>
      <c r="I12" s="279"/>
      <c r="J12" s="279"/>
      <c r="K12" s="279">
        <v>0.064</v>
      </c>
      <c r="L12" s="295"/>
      <c r="M12" s="296"/>
      <c r="N12" s="279"/>
      <c r="O12" s="279"/>
      <c r="P12" s="279">
        <v>0</v>
      </c>
      <c r="Q12" s="753" t="s">
        <v>485</v>
      </c>
    </row>
    <row r="13" spans="1:17" ht="15.75">
      <c r="A13" s="204"/>
      <c r="B13" s="17"/>
      <c r="C13" s="17"/>
      <c r="D13" s="17"/>
      <c r="E13" s="17"/>
      <c r="F13" s="17"/>
      <c r="G13" s="295"/>
      <c r="H13" s="754" t="s">
        <v>456</v>
      </c>
      <c r="I13" s="17"/>
      <c r="J13" s="17"/>
      <c r="K13" s="755">
        <f>SUM(K10:K12)</f>
        <v>3.66</v>
      </c>
      <c r="L13" s="295"/>
      <c r="M13" s="17"/>
      <c r="N13" s="17"/>
      <c r="O13" s="17"/>
      <c r="P13" s="755">
        <f>SUM(P10:P10)</f>
        <v>0</v>
      </c>
      <c r="Q13" s="753"/>
    </row>
    <row r="14" spans="1:17" ht="15.75">
      <c r="A14" s="204"/>
      <c r="B14" s="17"/>
      <c r="C14" s="17"/>
      <c r="D14" s="17"/>
      <c r="E14" s="17"/>
      <c r="F14" s="17"/>
      <c r="G14" s="295"/>
      <c r="H14" s="754" t="s">
        <v>457</v>
      </c>
      <c r="I14" s="17"/>
      <c r="J14" s="756" t="s">
        <v>458</v>
      </c>
      <c r="K14" s="755">
        <f>SUM(NDMC!K34,BYPL!K32)</f>
        <v>-3.67725</v>
      </c>
      <c r="L14" s="295"/>
      <c r="M14" s="17"/>
      <c r="N14" s="17"/>
      <c r="O14" s="17"/>
      <c r="P14" s="755">
        <f>SUM(NDMC!P34,BYPL!P32)</f>
        <v>0</v>
      </c>
      <c r="Q14" s="753"/>
    </row>
    <row r="15" spans="1:17" ht="15.75">
      <c r="A15" s="757"/>
      <c r="B15" s="103"/>
      <c r="C15" s="96"/>
      <c r="D15" s="383"/>
      <c r="E15" s="104"/>
      <c r="F15" s="105"/>
      <c r="G15" s="108"/>
      <c r="H15" s="754" t="s">
        <v>459</v>
      </c>
      <c r="I15" s="62"/>
      <c r="J15" s="62"/>
      <c r="K15" s="738">
        <f>SUM(K13,-K14)</f>
        <v>7.33725</v>
      </c>
      <c r="L15" s="156"/>
      <c r="M15" s="62"/>
      <c r="N15" s="62"/>
      <c r="O15" s="62"/>
      <c r="P15" s="738">
        <f>SUM(P13,-P14)</f>
        <v>0</v>
      </c>
      <c r="Q15" s="750"/>
    </row>
    <row r="16" spans="1:17" ht="16.5">
      <c r="A16" s="799"/>
      <c r="B16" s="577" t="s">
        <v>466</v>
      </c>
      <c r="C16" s="440"/>
      <c r="D16" s="441"/>
      <c r="E16" s="441"/>
      <c r="F16" s="442"/>
      <c r="G16" s="108"/>
      <c r="H16" s="80"/>
      <c r="I16" s="279"/>
      <c r="J16" s="279"/>
      <c r="K16" s="500"/>
      <c r="L16" s="295"/>
      <c r="M16" s="296"/>
      <c r="N16" s="279"/>
      <c r="O16" s="279"/>
      <c r="P16" s="500"/>
      <c r="Q16" s="758"/>
    </row>
    <row r="17" spans="1:17" ht="18">
      <c r="A17" s="800"/>
      <c r="B17" s="344" t="s">
        <v>261</v>
      </c>
      <c r="C17" s="759" t="s">
        <v>461</v>
      </c>
      <c r="D17" s="344"/>
      <c r="E17" s="344"/>
      <c r="F17" s="344"/>
      <c r="G17" s="780">
        <v>29.67</v>
      </c>
      <c r="H17" s="344" t="s">
        <v>263</v>
      </c>
      <c r="I17" s="344"/>
      <c r="J17" s="372"/>
      <c r="K17" s="344">
        <f aca="true" t="shared" si="0" ref="K17:K22">($K$15*G17)/100</f>
        <v>2.176962075</v>
      </c>
      <c r="L17" s="295"/>
      <c r="M17" s="344"/>
      <c r="N17" s="344"/>
      <c r="O17" s="344"/>
      <c r="P17" s="776">
        <f aca="true" t="shared" si="1" ref="P17:P22">($P$15*G17)/100</f>
        <v>0</v>
      </c>
      <c r="Q17" s="781"/>
    </row>
    <row r="18" spans="1:17" ht="18">
      <c r="A18" s="800"/>
      <c r="B18" s="344" t="s">
        <v>313</v>
      </c>
      <c r="C18" s="759" t="s">
        <v>461</v>
      </c>
      <c r="D18" s="344"/>
      <c r="E18" s="344"/>
      <c r="F18" s="344"/>
      <c r="G18" s="780">
        <v>41.53</v>
      </c>
      <c r="H18" s="344" t="s">
        <v>263</v>
      </c>
      <c r="I18" s="344"/>
      <c r="J18" s="372"/>
      <c r="K18" s="344">
        <f t="shared" si="0"/>
        <v>3.0471599250000003</v>
      </c>
      <c r="L18" s="295"/>
      <c r="M18" s="17"/>
      <c r="N18" s="344"/>
      <c r="O18" s="344"/>
      <c r="P18" s="776">
        <f t="shared" si="1"/>
        <v>0</v>
      </c>
      <c r="Q18" s="781"/>
    </row>
    <row r="19" spans="1:17" ht="18">
      <c r="A19" s="800"/>
      <c r="B19" s="344" t="s">
        <v>314</v>
      </c>
      <c r="C19" s="759" t="s">
        <v>461</v>
      </c>
      <c r="D19" s="344"/>
      <c r="E19" s="344"/>
      <c r="F19" s="344"/>
      <c r="G19" s="780">
        <v>22.74</v>
      </c>
      <c r="H19" s="344" t="s">
        <v>263</v>
      </c>
      <c r="I19" s="344"/>
      <c r="J19" s="372"/>
      <c r="K19" s="344">
        <f t="shared" si="0"/>
        <v>1.6684906499999999</v>
      </c>
      <c r="L19" s="295"/>
      <c r="M19" s="344"/>
      <c r="N19" s="344"/>
      <c r="O19" s="344"/>
      <c r="P19" s="776">
        <f t="shared" si="1"/>
        <v>0</v>
      </c>
      <c r="Q19" s="781"/>
    </row>
    <row r="20" spans="1:17" ht="18">
      <c r="A20" s="800"/>
      <c r="B20" s="344" t="s">
        <v>315</v>
      </c>
      <c r="C20" s="759" t="s">
        <v>461</v>
      </c>
      <c r="D20" s="344"/>
      <c r="E20" s="344"/>
      <c r="F20" s="344"/>
      <c r="G20" s="780">
        <v>4.95</v>
      </c>
      <c r="H20" s="344" t="s">
        <v>263</v>
      </c>
      <c r="I20" s="344"/>
      <c r="J20" s="372"/>
      <c r="K20" s="344">
        <f t="shared" si="0"/>
        <v>0.36319387500000005</v>
      </c>
      <c r="L20" s="295"/>
      <c r="M20" s="344"/>
      <c r="N20" s="344"/>
      <c r="O20" s="344"/>
      <c r="P20" s="776">
        <f t="shared" si="1"/>
        <v>0</v>
      </c>
      <c r="Q20" s="781"/>
    </row>
    <row r="21" spans="1:17" ht="18">
      <c r="A21" s="800"/>
      <c r="B21" s="344" t="s">
        <v>316</v>
      </c>
      <c r="C21" s="759" t="s">
        <v>461</v>
      </c>
      <c r="D21" s="344"/>
      <c r="E21" s="344"/>
      <c r="F21" s="344"/>
      <c r="G21" s="780">
        <v>0</v>
      </c>
      <c r="H21" s="344" t="s">
        <v>263</v>
      </c>
      <c r="I21" s="344"/>
      <c r="J21" s="372"/>
      <c r="K21" s="776">
        <f t="shared" si="0"/>
        <v>0</v>
      </c>
      <c r="L21" s="295"/>
      <c r="M21" s="776"/>
      <c r="N21" s="776"/>
      <c r="O21" s="776"/>
      <c r="P21" s="776">
        <f t="shared" si="1"/>
        <v>0</v>
      </c>
      <c r="Q21" s="781"/>
    </row>
    <row r="22" spans="1:17" ht="18">
      <c r="A22" s="800"/>
      <c r="B22" s="344" t="s">
        <v>421</v>
      </c>
      <c r="C22" s="759" t="s">
        <v>461</v>
      </c>
      <c r="D22" s="17"/>
      <c r="E22" s="17"/>
      <c r="F22" s="760"/>
      <c r="G22" s="780">
        <v>0</v>
      </c>
      <c r="H22" s="344" t="s">
        <v>263</v>
      </c>
      <c r="I22" s="17"/>
      <c r="J22" s="761"/>
      <c r="K22" s="776">
        <f t="shared" si="0"/>
        <v>0</v>
      </c>
      <c r="L22" s="295"/>
      <c r="M22" s="19"/>
      <c r="N22" s="19"/>
      <c r="O22" s="19"/>
      <c r="P22" s="776">
        <f t="shared" si="1"/>
        <v>0</v>
      </c>
      <c r="Q22" s="781"/>
    </row>
    <row r="23" spans="1:17" ht="15.75" thickBot="1">
      <c r="A23" s="205"/>
      <c r="B23" s="46"/>
      <c r="C23" s="46"/>
      <c r="D23" s="46"/>
      <c r="E23" s="46"/>
      <c r="F23" s="46"/>
      <c r="G23" s="770"/>
      <c r="H23" s="46"/>
      <c r="I23" s="46"/>
      <c r="J23" s="46"/>
      <c r="K23" s="46"/>
      <c r="L23" s="770"/>
      <c r="M23" s="46"/>
      <c r="N23" s="46"/>
      <c r="O23" s="46"/>
      <c r="P23" s="46"/>
      <c r="Q23" s="782"/>
    </row>
    <row r="24" spans="1:17" ht="13.5" thickBo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19.5">
      <c r="A25" s="798" t="s">
        <v>470</v>
      </c>
      <c r="B25" s="740" t="s">
        <v>433</v>
      </c>
      <c r="C25" s="762"/>
      <c r="D25" s="763"/>
      <c r="E25" s="764"/>
      <c r="F25" s="765"/>
      <c r="G25" s="766"/>
      <c r="H25" s="767"/>
      <c r="I25" s="745"/>
      <c r="J25" s="745"/>
      <c r="K25" s="768"/>
      <c r="L25" s="769"/>
      <c r="M25" s="745"/>
      <c r="N25" s="745"/>
      <c r="O25" s="745"/>
      <c r="P25" s="768"/>
      <c r="Q25" s="749"/>
    </row>
    <row r="26" spans="1:17" s="387" customFormat="1" ht="18">
      <c r="A26" s="786">
        <v>1</v>
      </c>
      <c r="B26" s="103" t="s">
        <v>433</v>
      </c>
      <c r="C26" s="371">
        <v>4864958</v>
      </c>
      <c r="D26" s="635" t="s">
        <v>12</v>
      </c>
      <c r="E26" s="635" t="s">
        <v>312</v>
      </c>
      <c r="F26" s="445">
        <v>-500</v>
      </c>
      <c r="G26" s="295">
        <v>852433</v>
      </c>
      <c r="H26" s="296">
        <v>855515</v>
      </c>
      <c r="I26" s="279">
        <f>G26-H26</f>
        <v>-3082</v>
      </c>
      <c r="J26" s="279">
        <f>$F26*I26</f>
        <v>1541000</v>
      </c>
      <c r="K26" s="279">
        <f>J26/1000000</f>
        <v>1.541</v>
      </c>
      <c r="L26" s="295">
        <v>997810</v>
      </c>
      <c r="M26" s="296">
        <v>997811</v>
      </c>
      <c r="N26" s="279">
        <f>L26-M26</f>
        <v>-1</v>
      </c>
      <c r="O26" s="279">
        <f>$F26*N26</f>
        <v>500</v>
      </c>
      <c r="P26" s="279">
        <f>O26/1000000</f>
        <v>0.0005</v>
      </c>
      <c r="Q26" s="752"/>
    </row>
    <row r="27" spans="1:17" s="387" customFormat="1" ht="18">
      <c r="A27" s="751"/>
      <c r="B27" s="103"/>
      <c r="C27" s="371"/>
      <c r="D27" s="635"/>
      <c r="E27" s="635"/>
      <c r="F27" s="445"/>
      <c r="G27" s="754" t="s">
        <v>462</v>
      </c>
      <c r="H27" s="414"/>
      <c r="I27" s="279"/>
      <c r="J27" s="279"/>
      <c r="K27" s="500">
        <f>K26</f>
        <v>1.541</v>
      </c>
      <c r="L27" s="295"/>
      <c r="M27" s="296"/>
      <c r="N27" s="279"/>
      <c r="O27" s="279"/>
      <c r="P27" s="500">
        <f>P26</f>
        <v>0.0005</v>
      </c>
      <c r="Q27" s="752"/>
    </row>
    <row r="28" spans="1:17" s="387" customFormat="1" ht="16.5">
      <c r="A28" s="799"/>
      <c r="B28" s="577" t="s">
        <v>467</v>
      </c>
      <c r="C28" s="440"/>
      <c r="D28" s="441"/>
      <c r="E28" s="441"/>
      <c r="F28" s="442"/>
      <c r="G28" s="295"/>
      <c r="H28" s="80"/>
      <c r="I28" s="279"/>
      <c r="J28" s="279"/>
      <c r="K28" s="500"/>
      <c r="L28" s="295"/>
      <c r="M28" s="296"/>
      <c r="N28" s="279"/>
      <c r="O28" s="279"/>
      <c r="P28" s="500"/>
      <c r="Q28" s="752"/>
    </row>
    <row r="29" spans="1:17" s="387" customFormat="1" ht="18">
      <c r="A29" s="800"/>
      <c r="B29" s="344" t="s">
        <v>261</v>
      </c>
      <c r="C29" s="759" t="s">
        <v>461</v>
      </c>
      <c r="D29" s="344"/>
      <c r="E29" s="344"/>
      <c r="F29" s="344"/>
      <c r="G29" s="780">
        <v>29.2</v>
      </c>
      <c r="H29" s="344" t="s">
        <v>263</v>
      </c>
      <c r="I29" s="344"/>
      <c r="J29" s="372"/>
      <c r="K29" s="776">
        <f aca="true" t="shared" si="2" ref="K29:K34">($K$27*G29)/100</f>
        <v>0.449972</v>
      </c>
      <c r="L29" s="780"/>
      <c r="M29" s="344"/>
      <c r="N29" s="344"/>
      <c r="O29" s="344"/>
      <c r="P29" s="776">
        <f aca="true" t="shared" si="3" ref="P29:P34">($P$27*G29)/100</f>
        <v>0.000146</v>
      </c>
      <c r="Q29" s="752"/>
    </row>
    <row r="30" spans="1:17" s="387" customFormat="1" ht="18">
      <c r="A30" s="800"/>
      <c r="B30" s="344" t="s">
        <v>313</v>
      </c>
      <c r="C30" s="759" t="s">
        <v>461</v>
      </c>
      <c r="D30" s="344"/>
      <c r="E30" s="344"/>
      <c r="F30" s="344"/>
      <c r="G30" s="780">
        <v>41.81</v>
      </c>
      <c r="H30" s="344" t="s">
        <v>263</v>
      </c>
      <c r="I30" s="344"/>
      <c r="J30" s="372"/>
      <c r="K30" s="776">
        <f t="shared" si="2"/>
        <v>0.6442920999999999</v>
      </c>
      <c r="L30" s="780"/>
      <c r="M30" s="17"/>
      <c r="N30" s="344"/>
      <c r="O30" s="344"/>
      <c r="P30" s="776">
        <f t="shared" si="3"/>
        <v>0.00020905</v>
      </c>
      <c r="Q30" s="752"/>
    </row>
    <row r="31" spans="1:17" s="387" customFormat="1" ht="18">
      <c r="A31" s="800"/>
      <c r="B31" s="344" t="s">
        <v>314</v>
      </c>
      <c r="C31" s="759" t="s">
        <v>461</v>
      </c>
      <c r="D31" s="344"/>
      <c r="E31" s="344"/>
      <c r="F31" s="344"/>
      <c r="G31" s="780">
        <v>23.9</v>
      </c>
      <c r="H31" s="344" t="s">
        <v>263</v>
      </c>
      <c r="I31" s="344"/>
      <c r="J31" s="372"/>
      <c r="K31" s="776">
        <f t="shared" si="2"/>
        <v>0.36829899999999993</v>
      </c>
      <c r="L31" s="780"/>
      <c r="M31" s="344"/>
      <c r="N31" s="344"/>
      <c r="O31" s="344"/>
      <c r="P31" s="776">
        <f t="shared" si="3"/>
        <v>0.00011949999999999999</v>
      </c>
      <c r="Q31" s="752"/>
    </row>
    <row r="32" spans="1:17" s="387" customFormat="1" ht="18">
      <c r="A32" s="800"/>
      <c r="B32" s="344" t="s">
        <v>315</v>
      </c>
      <c r="C32" s="759" t="s">
        <v>461</v>
      </c>
      <c r="D32" s="344"/>
      <c r="E32" s="344"/>
      <c r="F32" s="344"/>
      <c r="G32" s="780">
        <v>5.09</v>
      </c>
      <c r="H32" s="344" t="s">
        <v>263</v>
      </c>
      <c r="I32" s="344"/>
      <c r="J32" s="372"/>
      <c r="K32" s="776">
        <f t="shared" si="2"/>
        <v>0.07843689999999999</v>
      </c>
      <c r="L32" s="780"/>
      <c r="M32" s="344"/>
      <c r="N32" s="344"/>
      <c r="O32" s="344"/>
      <c r="P32" s="776">
        <f t="shared" si="3"/>
        <v>2.545E-05</v>
      </c>
      <c r="Q32" s="752"/>
    </row>
    <row r="33" spans="1:17" s="387" customFormat="1" ht="18">
      <c r="A33" s="800"/>
      <c r="B33" s="344" t="s">
        <v>316</v>
      </c>
      <c r="C33" s="759" t="s">
        <v>461</v>
      </c>
      <c r="D33" s="344"/>
      <c r="E33" s="344"/>
      <c r="F33" s="344"/>
      <c r="G33" s="780">
        <v>0</v>
      </c>
      <c r="H33" s="344" t="s">
        <v>263</v>
      </c>
      <c r="I33" s="344"/>
      <c r="J33" s="372"/>
      <c r="K33" s="776">
        <f t="shared" si="2"/>
        <v>0</v>
      </c>
      <c r="L33" s="780"/>
      <c r="M33" s="344"/>
      <c r="N33" s="344"/>
      <c r="O33" s="344"/>
      <c r="P33" s="776">
        <f t="shared" si="3"/>
        <v>0</v>
      </c>
      <c r="Q33" s="752"/>
    </row>
    <row r="34" spans="1:17" s="387" customFormat="1" ht="18.75" thickBot="1">
      <c r="A34" s="801"/>
      <c r="B34" s="772" t="s">
        <v>421</v>
      </c>
      <c r="C34" s="773" t="s">
        <v>461</v>
      </c>
      <c r="D34" s="46"/>
      <c r="E34" s="46"/>
      <c r="F34" s="774"/>
      <c r="G34" s="783">
        <v>0</v>
      </c>
      <c r="H34" s="772" t="s">
        <v>263</v>
      </c>
      <c r="I34" s="46"/>
      <c r="J34" s="775"/>
      <c r="K34" s="784">
        <f t="shared" si="2"/>
        <v>0</v>
      </c>
      <c r="L34" s="783"/>
      <c r="M34" s="46"/>
      <c r="N34" s="46"/>
      <c r="O34" s="46"/>
      <c r="P34" s="784">
        <f t="shared" si="3"/>
        <v>0</v>
      </c>
      <c r="Q34" s="771"/>
    </row>
    <row r="35" spans="1:17" s="387" customFormat="1" ht="18.75" thickBot="1">
      <c r="A35" s="870"/>
      <c r="B35" s="871"/>
      <c r="C35" s="872"/>
      <c r="D35" s="873"/>
      <c r="E35" s="873"/>
      <c r="F35" s="874"/>
      <c r="G35" s="881"/>
      <c r="H35" s="871"/>
      <c r="I35" s="873"/>
      <c r="J35" s="876"/>
      <c r="K35" s="871"/>
      <c r="L35" s="873"/>
      <c r="M35" s="873"/>
      <c r="N35" s="873"/>
      <c r="O35" s="873"/>
      <c r="P35" s="871"/>
      <c r="Q35" s="414"/>
    </row>
    <row r="36" spans="1:17" ht="19.5">
      <c r="A36" s="798" t="s">
        <v>471</v>
      </c>
      <c r="B36" s="740" t="s">
        <v>300</v>
      </c>
      <c r="C36" s="43"/>
      <c r="D36" s="43"/>
      <c r="E36" s="43"/>
      <c r="F36" s="43"/>
      <c r="G36" s="777"/>
      <c r="H36" s="43"/>
      <c r="I36" s="43"/>
      <c r="J36" s="43"/>
      <c r="K36" s="43"/>
      <c r="L36" s="777"/>
      <c r="M36" s="43"/>
      <c r="N36" s="43"/>
      <c r="O36" s="43"/>
      <c r="P36" s="43"/>
      <c r="Q36" s="778"/>
    </row>
    <row r="37" spans="1:17" s="387" customFormat="1" ht="12.75">
      <c r="A37" s="491"/>
      <c r="B37" s="106" t="s">
        <v>304</v>
      </c>
      <c r="C37" s="107" t="s">
        <v>253</v>
      </c>
      <c r="D37" s="414"/>
      <c r="E37" s="414"/>
      <c r="F37" s="580"/>
      <c r="G37" s="586"/>
      <c r="H37" s="414"/>
      <c r="I37" s="414"/>
      <c r="J37" s="414"/>
      <c r="K37" s="580"/>
      <c r="L37" s="586"/>
      <c r="M37" s="414"/>
      <c r="N37" s="414"/>
      <c r="O37" s="414"/>
      <c r="P37" s="580"/>
      <c r="Q37" s="752"/>
    </row>
    <row r="38" spans="1:17" s="387" customFormat="1" ht="16.5">
      <c r="A38" s="786">
        <v>1</v>
      </c>
      <c r="B38" s="414" t="s">
        <v>301</v>
      </c>
      <c r="C38" s="415">
        <v>5100238</v>
      </c>
      <c r="D38" s="104" t="s">
        <v>12</v>
      </c>
      <c r="E38" s="104" t="s">
        <v>255</v>
      </c>
      <c r="F38" s="416">
        <v>-750</v>
      </c>
      <c r="G38" s="295">
        <v>184697</v>
      </c>
      <c r="H38" s="296">
        <v>183601</v>
      </c>
      <c r="I38" s="279">
        <f>G38-H38</f>
        <v>1096</v>
      </c>
      <c r="J38" s="279">
        <f>$F38*I38</f>
        <v>-822000</v>
      </c>
      <c r="K38" s="279">
        <f>J38/1000000</f>
        <v>-0.822</v>
      </c>
      <c r="L38" s="295">
        <v>999739</v>
      </c>
      <c r="M38" s="296">
        <v>999739</v>
      </c>
      <c r="N38" s="279">
        <f>L38-M38</f>
        <v>0</v>
      </c>
      <c r="O38" s="279">
        <f>$F38*N38</f>
        <v>0</v>
      </c>
      <c r="P38" s="279">
        <f>O38/1000000</f>
        <v>0</v>
      </c>
      <c r="Q38" s="753"/>
    </row>
    <row r="39" spans="1:17" s="387" customFormat="1" ht="16.5">
      <c r="A39" s="786">
        <v>2</v>
      </c>
      <c r="B39" s="414" t="s">
        <v>302</v>
      </c>
      <c r="C39" s="415">
        <v>4902490</v>
      </c>
      <c r="D39" s="104" t="s">
        <v>12</v>
      </c>
      <c r="E39" s="104" t="s">
        <v>255</v>
      </c>
      <c r="F39" s="416">
        <v>-1000</v>
      </c>
      <c r="G39" s="295">
        <v>2675</v>
      </c>
      <c r="H39" s="296">
        <v>1558</v>
      </c>
      <c r="I39" s="279">
        <f>G39-H39</f>
        <v>1117</v>
      </c>
      <c r="J39" s="279">
        <f>$F39*I39</f>
        <v>-1117000</v>
      </c>
      <c r="K39" s="279">
        <f>J39/1000000</f>
        <v>-1.117</v>
      </c>
      <c r="L39" s="295">
        <v>0</v>
      </c>
      <c r="M39" s="296">
        <v>0</v>
      </c>
      <c r="N39" s="279">
        <f>L39-M39</f>
        <v>0</v>
      </c>
      <c r="O39" s="279">
        <f>$F39*N39</f>
        <v>0</v>
      </c>
      <c r="P39" s="279">
        <f>O39/1000000</f>
        <v>0</v>
      </c>
      <c r="Q39" s="752"/>
    </row>
    <row r="40" spans="1:17" s="443" customFormat="1" ht="16.5">
      <c r="A40" s="787">
        <v>3</v>
      </c>
      <c r="B40" s="439" t="s">
        <v>303</v>
      </c>
      <c r="C40" s="440">
        <v>4902483</v>
      </c>
      <c r="D40" s="441" t="s">
        <v>12</v>
      </c>
      <c r="E40" s="441" t="s">
        <v>255</v>
      </c>
      <c r="F40" s="442">
        <v>-750</v>
      </c>
      <c r="G40" s="295">
        <v>993399</v>
      </c>
      <c r="H40" s="296">
        <v>993675</v>
      </c>
      <c r="I40" s="279">
        <f>G40-H40</f>
        <v>-276</v>
      </c>
      <c r="J40" s="279">
        <f>$F40*I40</f>
        <v>207000</v>
      </c>
      <c r="K40" s="279">
        <f>J40/1000000</f>
        <v>0.207</v>
      </c>
      <c r="L40" s="295">
        <v>999391</v>
      </c>
      <c r="M40" s="296">
        <v>999391</v>
      </c>
      <c r="N40" s="279">
        <f>L40-M40</f>
        <v>0</v>
      </c>
      <c r="O40" s="279">
        <f>$F40*N40</f>
        <v>0</v>
      </c>
      <c r="P40" s="279">
        <f>O40/1000000</f>
        <v>0</v>
      </c>
      <c r="Q40" s="758"/>
    </row>
    <row r="41" spans="1:17" s="443" customFormat="1" ht="16.5">
      <c r="A41" s="799"/>
      <c r="B41" s="439"/>
      <c r="C41" s="440"/>
      <c r="D41" s="441"/>
      <c r="E41" s="441"/>
      <c r="F41" s="442"/>
      <c r="G41" s="295"/>
      <c r="H41" s="439"/>
      <c r="I41" s="80" t="s">
        <v>463</v>
      </c>
      <c r="J41" s="279"/>
      <c r="K41" s="500">
        <f>SUM(K38:K40)</f>
        <v>-1.732</v>
      </c>
      <c r="L41" s="295"/>
      <c r="M41" s="296"/>
      <c r="N41" s="279"/>
      <c r="O41" s="279"/>
      <c r="P41" s="500">
        <f>SUM(P38:P40)</f>
        <v>0</v>
      </c>
      <c r="Q41" s="758"/>
    </row>
    <row r="42" spans="1:17" s="443" customFormat="1" ht="16.5">
      <c r="A42" s="799"/>
      <c r="B42" s="577" t="s">
        <v>468</v>
      </c>
      <c r="C42" s="440"/>
      <c r="D42" s="441"/>
      <c r="E42" s="441"/>
      <c r="F42" s="442"/>
      <c r="G42" s="295"/>
      <c r="H42" s="80"/>
      <c r="I42" s="279"/>
      <c r="J42" s="279"/>
      <c r="K42" s="500"/>
      <c r="L42" s="295"/>
      <c r="M42" s="296"/>
      <c r="N42" s="279"/>
      <c r="O42" s="279"/>
      <c r="P42" s="500"/>
      <c r="Q42" s="758"/>
    </row>
    <row r="43" spans="1:17" s="443" customFormat="1" ht="18">
      <c r="A43" s="800"/>
      <c r="B43" s="344" t="s">
        <v>261</v>
      </c>
      <c r="C43" s="759" t="s">
        <v>461</v>
      </c>
      <c r="D43" s="344"/>
      <c r="E43" s="344"/>
      <c r="F43" s="344"/>
      <c r="G43" s="780">
        <v>19.28</v>
      </c>
      <c r="H43" s="344" t="s">
        <v>263</v>
      </c>
      <c r="I43" s="344"/>
      <c r="J43" s="372"/>
      <c r="K43" s="776">
        <f aca="true" t="shared" si="4" ref="K43:K48">($K$41*G43)/100</f>
        <v>-0.33392960000000005</v>
      </c>
      <c r="L43" s="780"/>
      <c r="M43" s="344"/>
      <c r="N43" s="344"/>
      <c r="O43" s="344"/>
      <c r="P43" s="776">
        <f aca="true" t="shared" si="5" ref="P43:P48">($P$41*G43)/100</f>
        <v>0</v>
      </c>
      <c r="Q43" s="758"/>
    </row>
    <row r="44" spans="1:17" s="443" customFormat="1" ht="18">
      <c r="A44" s="800"/>
      <c r="B44" s="344" t="s">
        <v>313</v>
      </c>
      <c r="C44" s="759" t="s">
        <v>461</v>
      </c>
      <c r="D44" s="344"/>
      <c r="E44" s="344"/>
      <c r="F44" s="344"/>
      <c r="G44" s="780">
        <v>28.29</v>
      </c>
      <c r="H44" s="344" t="s">
        <v>263</v>
      </c>
      <c r="I44" s="344"/>
      <c r="J44" s="372"/>
      <c r="K44" s="776">
        <f t="shared" si="4"/>
        <v>-0.4899828</v>
      </c>
      <c r="L44" s="780"/>
      <c r="M44" s="17"/>
      <c r="N44" s="344"/>
      <c r="O44" s="344"/>
      <c r="P44" s="776">
        <f t="shared" si="5"/>
        <v>0</v>
      </c>
      <c r="Q44" s="758"/>
    </row>
    <row r="45" spans="1:17" s="443" customFormat="1" ht="18">
      <c r="A45" s="800"/>
      <c r="B45" s="344" t="s">
        <v>314</v>
      </c>
      <c r="C45" s="759" t="s">
        <v>461</v>
      </c>
      <c r="D45" s="344"/>
      <c r="E45" s="344"/>
      <c r="F45" s="344"/>
      <c r="G45" s="780">
        <v>16.07</v>
      </c>
      <c r="H45" s="344" t="s">
        <v>263</v>
      </c>
      <c r="I45" s="344"/>
      <c r="J45" s="372"/>
      <c r="K45" s="776">
        <f t="shared" si="4"/>
        <v>-0.2783324</v>
      </c>
      <c r="L45" s="780"/>
      <c r="M45" s="344"/>
      <c r="N45" s="344"/>
      <c r="O45" s="344"/>
      <c r="P45" s="776">
        <f t="shared" si="5"/>
        <v>0</v>
      </c>
      <c r="Q45" s="758"/>
    </row>
    <row r="46" spans="1:17" s="443" customFormat="1" ht="18">
      <c r="A46" s="800"/>
      <c r="B46" s="344" t="s">
        <v>315</v>
      </c>
      <c r="C46" s="759" t="s">
        <v>461</v>
      </c>
      <c r="D46" s="344"/>
      <c r="E46" s="344"/>
      <c r="F46" s="344"/>
      <c r="G46" s="780">
        <v>30.3</v>
      </c>
      <c r="H46" s="344" t="s">
        <v>263</v>
      </c>
      <c r="I46" s="344"/>
      <c r="J46" s="372"/>
      <c r="K46" s="776">
        <f t="shared" si="4"/>
        <v>-0.5247959999999999</v>
      </c>
      <c r="L46" s="780"/>
      <c r="M46" s="344"/>
      <c r="N46" s="344"/>
      <c r="O46" s="344"/>
      <c r="P46" s="776">
        <f t="shared" si="5"/>
        <v>0</v>
      </c>
      <c r="Q46" s="758"/>
    </row>
    <row r="47" spans="1:17" s="443" customFormat="1" ht="18">
      <c r="A47" s="800"/>
      <c r="B47" s="344" t="s">
        <v>316</v>
      </c>
      <c r="C47" s="759" t="s">
        <v>461</v>
      </c>
      <c r="D47" s="344"/>
      <c r="E47" s="344"/>
      <c r="F47" s="344"/>
      <c r="G47" s="780">
        <v>6.06</v>
      </c>
      <c r="H47" s="344" t="s">
        <v>263</v>
      </c>
      <c r="I47" s="344"/>
      <c r="J47" s="372"/>
      <c r="K47" s="776">
        <f t="shared" si="4"/>
        <v>-0.1049592</v>
      </c>
      <c r="L47" s="780"/>
      <c r="M47" s="344"/>
      <c r="N47" s="344"/>
      <c r="O47" s="344"/>
      <c r="P47" s="776">
        <f t="shared" si="5"/>
        <v>0</v>
      </c>
      <c r="Q47" s="758"/>
    </row>
    <row r="48" spans="1:17" s="443" customFormat="1" ht="18.75" thickBot="1">
      <c r="A48" s="801"/>
      <c r="B48" s="772" t="s">
        <v>421</v>
      </c>
      <c r="C48" s="773" t="s">
        <v>461</v>
      </c>
      <c r="D48" s="46"/>
      <c r="E48" s="46"/>
      <c r="F48" s="774"/>
      <c r="G48" s="783">
        <v>0</v>
      </c>
      <c r="H48" s="772" t="s">
        <v>263</v>
      </c>
      <c r="I48" s="46"/>
      <c r="J48" s="775"/>
      <c r="K48" s="784">
        <f t="shared" si="4"/>
        <v>0</v>
      </c>
      <c r="L48" s="783"/>
      <c r="M48" s="46"/>
      <c r="N48" s="46"/>
      <c r="O48" s="46"/>
      <c r="P48" s="784">
        <f t="shared" si="5"/>
        <v>0</v>
      </c>
      <c r="Q48" s="779"/>
    </row>
    <row r="49" spans="1:17" s="443" customFormat="1" ht="18.75" thickBot="1">
      <c r="A49" s="885"/>
      <c r="B49" s="886"/>
      <c r="C49" s="887"/>
      <c r="D49" s="43"/>
      <c r="E49" s="43"/>
      <c r="F49" s="888"/>
      <c r="G49" s="889"/>
      <c r="H49" s="886"/>
      <c r="I49" s="43"/>
      <c r="J49" s="890"/>
      <c r="K49" s="891"/>
      <c r="L49" s="889"/>
      <c r="M49" s="43"/>
      <c r="N49" s="43"/>
      <c r="O49" s="43"/>
      <c r="P49" s="891"/>
      <c r="Q49" s="892"/>
    </row>
    <row r="50" spans="1:17" s="443" customFormat="1" ht="19.5" customHeight="1">
      <c r="A50" s="798" t="s">
        <v>472</v>
      </c>
      <c r="B50" s="785" t="s">
        <v>464</v>
      </c>
      <c r="C50" s="789"/>
      <c r="D50" s="465"/>
      <c r="E50" s="465"/>
      <c r="F50" s="883"/>
      <c r="G50" s="790"/>
      <c r="H50" s="791"/>
      <c r="I50" s="465"/>
      <c r="J50" s="792"/>
      <c r="K50" s="884"/>
      <c r="L50" s="465"/>
      <c r="M50" s="465"/>
      <c r="N50" s="465"/>
      <c r="O50" s="465"/>
      <c r="P50" s="791"/>
      <c r="Q50" s="793"/>
    </row>
    <row r="51" spans="1:17" s="387" customFormat="1" ht="18">
      <c r="A51" s="786">
        <v>1</v>
      </c>
      <c r="B51" s="671" t="s">
        <v>434</v>
      </c>
      <c r="C51" s="371">
        <v>5295115</v>
      </c>
      <c r="D51" s="635" t="s">
        <v>12</v>
      </c>
      <c r="E51" s="635" t="s">
        <v>312</v>
      </c>
      <c r="F51" s="445">
        <v>-100</v>
      </c>
      <c r="G51" s="295">
        <v>368503</v>
      </c>
      <c r="H51" s="296">
        <v>370242</v>
      </c>
      <c r="I51" s="279">
        <f>G51-H51</f>
        <v>-1739</v>
      </c>
      <c r="J51" s="279">
        <f>$F51*I51</f>
        <v>173900</v>
      </c>
      <c r="K51" s="279">
        <f>J51/1000000</f>
        <v>0.1739</v>
      </c>
      <c r="L51" s="295">
        <v>984122</v>
      </c>
      <c r="M51" s="296">
        <v>984122</v>
      </c>
      <c r="N51" s="279">
        <f>L51-M51</f>
        <v>0</v>
      </c>
      <c r="O51" s="279">
        <f>$F51*N51</f>
        <v>0</v>
      </c>
      <c r="P51" s="279">
        <f>O51/1000000</f>
        <v>0</v>
      </c>
      <c r="Q51" s="752"/>
    </row>
    <row r="52" spans="1:17" s="387" customFormat="1" ht="18">
      <c r="A52" s="786"/>
      <c r="B52" s="671"/>
      <c r="C52" s="371"/>
      <c r="D52" s="635"/>
      <c r="E52" s="635"/>
      <c r="F52" s="445">
        <v>-100</v>
      </c>
      <c r="G52" s="295">
        <v>358202</v>
      </c>
      <c r="H52" s="296">
        <v>358929</v>
      </c>
      <c r="I52" s="279">
        <f>G52-H52</f>
        <v>-727</v>
      </c>
      <c r="J52" s="279">
        <f>$F52*I52</f>
        <v>72700</v>
      </c>
      <c r="K52" s="279">
        <f>J52/1000000</f>
        <v>0.0727</v>
      </c>
      <c r="L52" s="295"/>
      <c r="M52" s="296"/>
      <c r="N52" s="279"/>
      <c r="O52" s="279"/>
      <c r="P52" s="279"/>
      <c r="Q52" s="752"/>
    </row>
    <row r="53" spans="1:17" s="387" customFormat="1" ht="18">
      <c r="A53" s="757"/>
      <c r="B53" s="671"/>
      <c r="C53" s="371"/>
      <c r="D53" s="635"/>
      <c r="E53" s="635"/>
      <c r="F53" s="445"/>
      <c r="G53" s="295"/>
      <c r="H53" s="439"/>
      <c r="I53" s="80" t="s">
        <v>465</v>
      </c>
      <c r="J53" s="279"/>
      <c r="K53" s="500">
        <f>SUM(K51:K52)</f>
        <v>0.24659999999999999</v>
      </c>
      <c r="L53" s="295"/>
      <c r="M53" s="296"/>
      <c r="N53" s="279"/>
      <c r="O53" s="279"/>
      <c r="P53" s="500">
        <f>SUM(P51:P52)</f>
        <v>0</v>
      </c>
      <c r="Q53" s="752"/>
    </row>
    <row r="54" spans="1:17" s="387" customFormat="1" ht="16.5">
      <c r="A54" s="757"/>
      <c r="B54" s="577" t="s">
        <v>483</v>
      </c>
      <c r="C54" s="440"/>
      <c r="D54" s="441"/>
      <c r="E54" s="441"/>
      <c r="F54" s="442"/>
      <c r="G54" s="295"/>
      <c r="H54" s="80"/>
      <c r="I54" s="279"/>
      <c r="J54" s="279"/>
      <c r="K54" s="500"/>
      <c r="L54" s="295"/>
      <c r="M54" s="296"/>
      <c r="N54" s="279"/>
      <c r="O54" s="279"/>
      <c r="P54" s="500"/>
      <c r="Q54" s="752"/>
    </row>
    <row r="55" spans="1:17" s="387" customFormat="1" ht="18">
      <c r="A55" s="757"/>
      <c r="B55" s="344" t="s">
        <v>261</v>
      </c>
      <c r="C55" s="759" t="s">
        <v>262</v>
      </c>
      <c r="D55" s="344"/>
      <c r="E55" s="344"/>
      <c r="F55" s="344"/>
      <c r="G55" s="780">
        <v>33.3803</v>
      </c>
      <c r="H55" s="344" t="s">
        <v>263</v>
      </c>
      <c r="I55" s="251"/>
      <c r="J55" s="368"/>
      <c r="K55" s="368">
        <f aca="true" t="shared" si="6" ref="K55:K60">($K$53*G55)/100</f>
        <v>0.0823158198</v>
      </c>
      <c r="L55" s="780"/>
      <c r="M55" s="344"/>
      <c r="N55" s="805"/>
      <c r="O55" s="368"/>
      <c r="P55" s="368">
        <f>($P$53*G55)/100</f>
        <v>0</v>
      </c>
      <c r="Q55" s="806"/>
    </row>
    <row r="56" spans="1:17" s="387" customFormat="1" ht="18">
      <c r="A56" s="757"/>
      <c r="B56" s="344" t="s">
        <v>313</v>
      </c>
      <c r="C56" s="759" t="s">
        <v>262</v>
      </c>
      <c r="D56" s="344"/>
      <c r="E56" s="344"/>
      <c r="F56" s="344"/>
      <c r="G56" s="780">
        <v>40.3196</v>
      </c>
      <c r="H56" s="344" t="s">
        <v>263</v>
      </c>
      <c r="I56" s="780"/>
      <c r="J56" s="368"/>
      <c r="K56" s="368">
        <f t="shared" si="6"/>
        <v>0.09942813360000001</v>
      </c>
      <c r="L56" s="780"/>
      <c r="M56" s="17"/>
      <c r="N56" s="805"/>
      <c r="O56" s="368"/>
      <c r="P56" s="368">
        <f>($P$53*G56)/100</f>
        <v>0</v>
      </c>
      <c r="Q56" s="806"/>
    </row>
    <row r="57" spans="1:17" s="387" customFormat="1" ht="18">
      <c r="A57" s="757"/>
      <c r="B57" s="344" t="s">
        <v>314</v>
      </c>
      <c r="C57" s="759" t="s">
        <v>262</v>
      </c>
      <c r="D57" s="344"/>
      <c r="E57" s="344"/>
      <c r="F57" s="344"/>
      <c r="G57" s="780">
        <v>21.0775</v>
      </c>
      <c r="H57" s="344" t="s">
        <v>263</v>
      </c>
      <c r="I57" s="251"/>
      <c r="J57" s="368"/>
      <c r="K57" s="368">
        <f t="shared" si="6"/>
        <v>0.051977115</v>
      </c>
      <c r="L57" s="780"/>
      <c r="M57" s="344"/>
      <c r="N57" s="805"/>
      <c r="O57" s="368"/>
      <c r="P57" s="368">
        <f>($P$53*G57)/100</f>
        <v>0</v>
      </c>
      <c r="Q57" s="806"/>
    </row>
    <row r="58" spans="1:17" s="387" customFormat="1" ht="18">
      <c r="A58" s="757"/>
      <c r="B58" s="344" t="s">
        <v>315</v>
      </c>
      <c r="C58" s="759" t="s">
        <v>262</v>
      </c>
      <c r="D58" s="344"/>
      <c r="E58" s="344"/>
      <c r="F58" s="344"/>
      <c r="G58" s="780">
        <v>3.8503</v>
      </c>
      <c r="H58" s="344" t="s">
        <v>263</v>
      </c>
      <c r="I58" s="251"/>
      <c r="J58" s="368"/>
      <c r="K58" s="368">
        <f t="shared" si="6"/>
        <v>0.009494839799999998</v>
      </c>
      <c r="L58" s="780"/>
      <c r="M58" s="344"/>
      <c r="N58" s="805"/>
      <c r="O58" s="368"/>
      <c r="P58" s="368">
        <f>($P$53*G58)/100</f>
        <v>0</v>
      </c>
      <c r="Q58" s="806"/>
    </row>
    <row r="59" spans="1:17" s="387" customFormat="1" ht="18">
      <c r="A59" s="757"/>
      <c r="B59" s="344" t="s">
        <v>316</v>
      </c>
      <c r="C59" s="759" t="s">
        <v>262</v>
      </c>
      <c r="D59" s="344"/>
      <c r="E59" s="344"/>
      <c r="F59" s="344"/>
      <c r="G59" s="780">
        <v>0.685</v>
      </c>
      <c r="H59" s="344" t="s">
        <v>263</v>
      </c>
      <c r="I59" s="251"/>
      <c r="J59" s="368"/>
      <c r="K59" s="368">
        <f t="shared" si="6"/>
        <v>0.0016892100000000002</v>
      </c>
      <c r="L59" s="780"/>
      <c r="M59" s="344"/>
      <c r="N59" s="805"/>
      <c r="O59" s="368"/>
      <c r="P59" s="368">
        <f>($P$53*G59)/100</f>
        <v>0</v>
      </c>
      <c r="Q59" s="806"/>
    </row>
    <row r="60" spans="1:17" s="387" customFormat="1" ht="18.75" thickBot="1">
      <c r="A60" s="794"/>
      <c r="B60" s="772" t="s">
        <v>421</v>
      </c>
      <c r="C60" s="773" t="s">
        <v>262</v>
      </c>
      <c r="D60" s="46"/>
      <c r="E60" s="46"/>
      <c r="F60" s="774"/>
      <c r="G60" s="783">
        <v>0.687</v>
      </c>
      <c r="H60" s="772" t="s">
        <v>263</v>
      </c>
      <c r="I60" s="802"/>
      <c r="J60" s="802"/>
      <c r="K60" s="802">
        <f t="shared" si="6"/>
        <v>0.001694142</v>
      </c>
      <c r="L60" s="783"/>
      <c r="M60" s="46"/>
      <c r="N60" s="468"/>
      <c r="O60" s="803"/>
      <c r="P60" s="808">
        <f>($P$53*G55)/100</f>
        <v>0</v>
      </c>
      <c r="Q60" s="807"/>
    </row>
    <row r="61" spans="1:17" s="387" customFormat="1" ht="18">
      <c r="A61" s="77"/>
      <c r="B61" s="344"/>
      <c r="C61" s="739"/>
      <c r="D61" s="17"/>
      <c r="E61" s="17"/>
      <c r="F61" s="760"/>
      <c r="G61" s="788"/>
      <c r="H61" s="344"/>
      <c r="I61" s="17"/>
      <c r="J61" s="761"/>
      <c r="K61" s="776"/>
      <c r="L61" s="788"/>
      <c r="M61" s="17"/>
      <c r="N61" s="17"/>
      <c r="O61" s="17"/>
      <c r="P61" s="776"/>
      <c r="Q61" s="414"/>
    </row>
    <row r="62" spans="1:17" s="387" customFormat="1" ht="20.25" thickBot="1">
      <c r="A62" s="809" t="s">
        <v>473</v>
      </c>
      <c r="B62" s="896" t="s">
        <v>476</v>
      </c>
      <c r="C62" s="896"/>
      <c r="D62" s="896"/>
      <c r="E62" s="896"/>
      <c r="F62" s="774"/>
      <c r="G62" s="816"/>
      <c r="H62" s="772"/>
      <c r="I62" s="46"/>
      <c r="J62" s="775"/>
      <c r="K62" s="784"/>
      <c r="L62" s="816"/>
      <c r="M62" s="46"/>
      <c r="N62" s="46"/>
      <c r="O62" s="46"/>
      <c r="P62" s="776"/>
      <c r="Q62" s="468"/>
    </row>
    <row r="63" spans="1:17" s="387" customFormat="1" ht="36.75" thickTop="1">
      <c r="A63" s="811">
        <v>1</v>
      </c>
      <c r="B63" s="810" t="s">
        <v>476</v>
      </c>
      <c r="C63" s="880" t="s">
        <v>455</v>
      </c>
      <c r="D63" s="139" t="s">
        <v>442</v>
      </c>
      <c r="E63" s="812" t="s">
        <v>312</v>
      </c>
      <c r="F63" s="813">
        <v>240000</v>
      </c>
      <c r="G63" s="814">
        <v>-1.11</v>
      </c>
      <c r="H63" s="815">
        <v>-0.47</v>
      </c>
      <c r="I63" s="409">
        <f>G63-H63</f>
        <v>-0.6400000000000001</v>
      </c>
      <c r="J63" s="409">
        <f>$F63*I63</f>
        <v>-153600.00000000003</v>
      </c>
      <c r="K63" s="409">
        <f>J63/1000000</f>
        <v>-0.15360000000000004</v>
      </c>
      <c r="L63" s="814">
        <v>-2.62</v>
      </c>
      <c r="M63" s="815">
        <v>-2.32</v>
      </c>
      <c r="N63" s="409">
        <f>L63-M63</f>
        <v>-0.30000000000000027</v>
      </c>
      <c r="O63" s="409">
        <f>$F63*N63</f>
        <v>-72000.00000000006</v>
      </c>
      <c r="P63" s="817">
        <f>O63/1000000</f>
        <v>-0.07200000000000006</v>
      </c>
      <c r="Q63" s="818"/>
    </row>
    <row r="64" spans="1:17" s="387" customFormat="1" ht="16.5">
      <c r="A64" s="799"/>
      <c r="B64" s="577" t="s">
        <v>467</v>
      </c>
      <c r="C64" s="440"/>
      <c r="D64" s="441"/>
      <c r="E64" s="441"/>
      <c r="F64" s="442"/>
      <c r="G64" s="295"/>
      <c r="H64" s="80"/>
      <c r="I64" s="279"/>
      <c r="J64" s="279"/>
      <c r="K64" s="879"/>
      <c r="L64" s="296"/>
      <c r="M64" s="296"/>
      <c r="N64" s="279"/>
      <c r="O64" s="279"/>
      <c r="P64" s="500"/>
      <c r="Q64" s="391"/>
    </row>
    <row r="65" spans="1:17" s="387" customFormat="1" ht="18">
      <c r="A65" s="800"/>
      <c r="B65" s="344" t="s">
        <v>261</v>
      </c>
      <c r="C65" s="759" t="s">
        <v>461</v>
      </c>
      <c r="D65" s="344"/>
      <c r="E65" s="344"/>
      <c r="F65" s="344"/>
      <c r="G65" s="780">
        <v>30.09</v>
      </c>
      <c r="H65" s="344" t="s">
        <v>263</v>
      </c>
      <c r="I65" s="344"/>
      <c r="J65" s="372"/>
      <c r="K65" s="776">
        <f aca="true" t="shared" si="7" ref="K65:K70">($K$63*G65)/100</f>
        <v>-0.04621824000000001</v>
      </c>
      <c r="L65" s="780"/>
      <c r="M65" s="344"/>
      <c r="N65" s="344"/>
      <c r="O65" s="344"/>
      <c r="P65" s="776">
        <f aca="true" t="shared" si="8" ref="P65:P70">($P$63*G65)/100</f>
        <v>-0.02166480000000002</v>
      </c>
      <c r="Q65" s="391"/>
    </row>
    <row r="66" spans="1:17" s="387" customFormat="1" ht="18">
      <c r="A66" s="800"/>
      <c r="B66" s="344" t="s">
        <v>313</v>
      </c>
      <c r="C66" s="759" t="s">
        <v>461</v>
      </c>
      <c r="D66" s="344"/>
      <c r="E66" s="344"/>
      <c r="F66" s="344"/>
      <c r="G66" s="780">
        <v>41.72</v>
      </c>
      <c r="H66" s="344" t="s">
        <v>263</v>
      </c>
      <c r="I66" s="344"/>
      <c r="J66" s="372"/>
      <c r="K66" s="776">
        <f t="shared" si="7"/>
        <v>-0.06408192000000001</v>
      </c>
      <c r="L66" s="780"/>
      <c r="M66" s="17"/>
      <c r="N66" s="344"/>
      <c r="O66" s="344"/>
      <c r="P66" s="776">
        <f t="shared" si="8"/>
        <v>-0.030038400000000024</v>
      </c>
      <c r="Q66" s="391"/>
    </row>
    <row r="67" spans="1:17" s="387" customFormat="1" ht="18">
      <c r="A67" s="800"/>
      <c r="B67" s="344" t="s">
        <v>314</v>
      </c>
      <c r="C67" s="759" t="s">
        <v>461</v>
      </c>
      <c r="D67" s="344"/>
      <c r="E67" s="344"/>
      <c r="F67" s="344"/>
      <c r="G67" s="780">
        <v>23.33</v>
      </c>
      <c r="H67" s="344" t="s">
        <v>263</v>
      </c>
      <c r="I67" s="344"/>
      <c r="J67" s="372"/>
      <c r="K67" s="776">
        <f t="shared" si="7"/>
        <v>-0.035834880000000006</v>
      </c>
      <c r="L67" s="780"/>
      <c r="M67" s="344"/>
      <c r="N67" s="344"/>
      <c r="O67" s="344"/>
      <c r="P67" s="776">
        <f t="shared" si="8"/>
        <v>-0.016797600000000013</v>
      </c>
      <c r="Q67" s="391"/>
    </row>
    <row r="68" spans="1:17" s="387" customFormat="1" ht="18">
      <c r="A68" s="800"/>
      <c r="B68" s="344" t="s">
        <v>315</v>
      </c>
      <c r="C68" s="759" t="s">
        <v>461</v>
      </c>
      <c r="D68" s="344"/>
      <c r="E68" s="344"/>
      <c r="F68" s="344"/>
      <c r="G68" s="780">
        <v>4.86</v>
      </c>
      <c r="H68" s="344" t="s">
        <v>263</v>
      </c>
      <c r="I68" s="344"/>
      <c r="J68" s="372"/>
      <c r="K68" s="776">
        <f t="shared" si="7"/>
        <v>-0.007464960000000003</v>
      </c>
      <c r="L68" s="780"/>
      <c r="M68" s="344"/>
      <c r="N68" s="344"/>
      <c r="O68" s="344"/>
      <c r="P68" s="776">
        <f t="shared" si="8"/>
        <v>-0.0034992000000000035</v>
      </c>
      <c r="Q68" s="391"/>
    </row>
    <row r="69" spans="1:17" s="387" customFormat="1" ht="18">
      <c r="A69" s="800"/>
      <c r="B69" s="344" t="s">
        <v>316</v>
      </c>
      <c r="C69" s="759" t="s">
        <v>461</v>
      </c>
      <c r="D69" s="344"/>
      <c r="E69" s="344"/>
      <c r="F69" s="344"/>
      <c r="G69" s="780">
        <v>0</v>
      </c>
      <c r="H69" s="344" t="s">
        <v>263</v>
      </c>
      <c r="I69" s="344"/>
      <c r="J69" s="372"/>
      <c r="K69" s="776">
        <f t="shared" si="7"/>
        <v>0</v>
      </c>
      <c r="L69" s="780"/>
      <c r="M69" s="344"/>
      <c r="N69" s="344"/>
      <c r="O69" s="344"/>
      <c r="P69" s="776">
        <f t="shared" si="8"/>
        <v>0</v>
      </c>
      <c r="Q69" s="391"/>
    </row>
    <row r="70" spans="1:17" s="387" customFormat="1" ht="18.75" thickBot="1">
      <c r="A70" s="800"/>
      <c r="B70" s="344" t="s">
        <v>421</v>
      </c>
      <c r="C70" s="759" t="s">
        <v>461</v>
      </c>
      <c r="D70" s="17"/>
      <c r="E70" s="17"/>
      <c r="F70" s="760"/>
      <c r="G70" s="780">
        <v>0</v>
      </c>
      <c r="H70" s="344" t="s">
        <v>263</v>
      </c>
      <c r="I70" s="17"/>
      <c r="J70" s="761"/>
      <c r="K70" s="776">
        <f t="shared" si="7"/>
        <v>0</v>
      </c>
      <c r="L70" s="780"/>
      <c r="M70" s="17"/>
      <c r="N70" s="17"/>
      <c r="O70" s="17"/>
      <c r="P70" s="776">
        <f t="shared" si="8"/>
        <v>0</v>
      </c>
      <c r="Q70" s="391"/>
    </row>
    <row r="71" spans="1:17" s="387" customFormat="1" ht="18.75" thickBot="1">
      <c r="A71" s="870"/>
      <c r="B71" s="871"/>
      <c r="C71" s="872"/>
      <c r="D71" s="873"/>
      <c r="E71" s="873"/>
      <c r="F71" s="874"/>
      <c r="G71" s="875"/>
      <c r="H71" s="871"/>
      <c r="I71" s="873"/>
      <c r="J71" s="876"/>
      <c r="K71" s="877"/>
      <c r="L71" s="878"/>
      <c r="M71" s="873"/>
      <c r="N71" s="873"/>
      <c r="O71" s="873"/>
      <c r="P71" s="877"/>
      <c r="Q71" s="882"/>
    </row>
    <row r="72" spans="1:17" s="443" customFormat="1" ht="19.5">
      <c r="A72" s="869" t="s">
        <v>477</v>
      </c>
      <c r="B72" s="187" t="s">
        <v>478</v>
      </c>
      <c r="C72" s="440"/>
      <c r="D72" s="441"/>
      <c r="E72" s="441"/>
      <c r="F72" s="440"/>
      <c r="G72" s="296"/>
      <c r="H72" s="80"/>
      <c r="I72" s="279"/>
      <c r="J72" s="279"/>
      <c r="K72" s="500"/>
      <c r="L72" s="295"/>
      <c r="M72" s="296"/>
      <c r="N72" s="279"/>
      <c r="O72" s="279"/>
      <c r="P72" s="500"/>
      <c r="Q72" s="391"/>
    </row>
    <row r="73" spans="1:256" s="443" customFormat="1" ht="18">
      <c r="A73" s="800" t="s">
        <v>260</v>
      </c>
      <c r="B73" s="344" t="s">
        <v>261</v>
      </c>
      <c r="C73" s="439"/>
      <c r="D73" s="344"/>
      <c r="E73" s="344"/>
      <c r="F73" s="266" t="s">
        <v>458</v>
      </c>
      <c r="G73" s="780"/>
      <c r="H73" s="344"/>
      <c r="I73" s="344"/>
      <c r="J73" s="372"/>
      <c r="K73" s="776">
        <f aca="true" t="shared" si="9" ref="K73:K78">SUM(K17,K29,K43,K55,K65)</f>
        <v>2.3291020548</v>
      </c>
      <c r="L73" s="780"/>
      <c r="M73" s="344"/>
      <c r="N73" s="344"/>
      <c r="O73" s="344"/>
      <c r="P73" s="776">
        <f aca="true" t="shared" si="10" ref="P73:P78">SUM(P17,P29,P43,P55,P65)</f>
        <v>-0.02151880000000002</v>
      </c>
      <c r="Q73" s="391"/>
      <c r="R73" s="378"/>
      <c r="S73" s="379"/>
      <c r="T73" s="378"/>
      <c r="U73" s="378"/>
      <c r="V73" s="378"/>
      <c r="W73" s="158"/>
      <c r="X73" s="378"/>
      <c r="Y73" s="378"/>
      <c r="Z73" s="380"/>
      <c r="AA73" s="378"/>
      <c r="AB73" s="378"/>
      <c r="AC73" s="378"/>
      <c r="AD73" s="378"/>
      <c r="AE73" s="378"/>
      <c r="AF73" s="378"/>
      <c r="AG73" s="377"/>
      <c r="AH73" s="378"/>
      <c r="AI73" s="379"/>
      <c r="AJ73" s="378"/>
      <c r="AK73" s="378"/>
      <c r="AL73" s="378"/>
      <c r="AM73" s="158"/>
      <c r="AN73" s="378"/>
      <c r="AO73" s="378"/>
      <c r="AP73" s="380"/>
      <c r="AQ73" s="378"/>
      <c r="AR73" s="378"/>
      <c r="AS73" s="378"/>
      <c r="AT73" s="378"/>
      <c r="AU73" s="378"/>
      <c r="AV73" s="378"/>
      <c r="AW73" s="377"/>
      <c r="AX73" s="378"/>
      <c r="AY73" s="379"/>
      <c r="AZ73" s="378"/>
      <c r="BA73" s="378"/>
      <c r="BB73" s="378"/>
      <c r="BC73" s="158"/>
      <c r="BD73" s="378"/>
      <c r="BE73" s="378"/>
      <c r="BF73" s="380"/>
      <c r="BG73" s="378"/>
      <c r="BH73" s="378"/>
      <c r="BI73" s="378"/>
      <c r="BJ73" s="378"/>
      <c r="BK73" s="378"/>
      <c r="BL73" s="378"/>
      <c r="BM73" s="377"/>
      <c r="BN73" s="378"/>
      <c r="BO73" s="379"/>
      <c r="BP73" s="378"/>
      <c r="BQ73" s="378"/>
      <c r="BR73" s="378"/>
      <c r="BS73" s="158"/>
      <c r="BT73" s="378"/>
      <c r="BU73" s="378"/>
      <c r="BV73" s="380"/>
      <c r="BW73" s="378"/>
      <c r="BX73" s="378"/>
      <c r="BY73" s="378"/>
      <c r="BZ73" s="378"/>
      <c r="CA73" s="378"/>
      <c r="CB73" s="378"/>
      <c r="CC73" s="377"/>
      <c r="CD73" s="378"/>
      <c r="CE73" s="379"/>
      <c r="CF73" s="378"/>
      <c r="CG73" s="378"/>
      <c r="CH73" s="378"/>
      <c r="CI73" s="158"/>
      <c r="CJ73" s="378"/>
      <c r="CK73" s="378"/>
      <c r="CL73" s="380"/>
      <c r="CM73" s="378"/>
      <c r="CN73" s="378"/>
      <c r="CO73" s="378"/>
      <c r="CP73" s="378"/>
      <c r="CQ73" s="378"/>
      <c r="CR73" s="378"/>
      <c r="CS73" s="377"/>
      <c r="CT73" s="378"/>
      <c r="CU73" s="379"/>
      <c r="CV73" s="378"/>
      <c r="CW73" s="378"/>
      <c r="CX73" s="378"/>
      <c r="CY73" s="158"/>
      <c r="CZ73" s="378"/>
      <c r="DA73" s="378"/>
      <c r="DB73" s="380"/>
      <c r="DC73" s="378"/>
      <c r="DD73" s="378"/>
      <c r="DE73" s="378"/>
      <c r="DF73" s="378"/>
      <c r="DG73" s="378"/>
      <c r="DH73" s="378"/>
      <c r="DI73" s="377"/>
      <c r="DJ73" s="378"/>
      <c r="DK73" s="379"/>
      <c r="DL73" s="378"/>
      <c r="DM73" s="378"/>
      <c r="DN73" s="378"/>
      <c r="DO73" s="158"/>
      <c r="DP73" s="378"/>
      <c r="DQ73" s="378"/>
      <c r="DR73" s="380"/>
      <c r="DS73" s="378"/>
      <c r="DT73" s="378"/>
      <c r="DU73" s="378"/>
      <c r="DV73" s="378"/>
      <c r="DW73" s="378"/>
      <c r="DX73" s="378"/>
      <c r="DY73" s="377"/>
      <c r="DZ73" s="378"/>
      <c r="EA73" s="379"/>
      <c r="EB73" s="378"/>
      <c r="EC73" s="378"/>
      <c r="ED73" s="378"/>
      <c r="EE73" s="158"/>
      <c r="EF73" s="378"/>
      <c r="EG73" s="378"/>
      <c r="EH73" s="380"/>
      <c r="EI73" s="378"/>
      <c r="EJ73" s="378"/>
      <c r="EK73" s="378"/>
      <c r="EL73" s="378"/>
      <c r="EM73" s="378"/>
      <c r="EN73" s="378"/>
      <c r="EO73" s="377"/>
      <c r="EP73" s="378"/>
      <c r="EQ73" s="379"/>
      <c r="ER73" s="378"/>
      <c r="ES73" s="378"/>
      <c r="ET73" s="378"/>
      <c r="EU73" s="158"/>
      <c r="EV73" s="378"/>
      <c r="EW73" s="378"/>
      <c r="EX73" s="380"/>
      <c r="EY73" s="378"/>
      <c r="EZ73" s="378"/>
      <c r="FA73" s="378"/>
      <c r="FB73" s="378"/>
      <c r="FC73" s="378"/>
      <c r="FD73" s="378"/>
      <c r="FE73" s="377"/>
      <c r="FF73" s="378"/>
      <c r="FG73" s="379"/>
      <c r="FH73" s="378"/>
      <c r="FI73" s="378"/>
      <c r="FJ73" s="378"/>
      <c r="FK73" s="158"/>
      <c r="FL73" s="378"/>
      <c r="FM73" s="378"/>
      <c r="FN73" s="380"/>
      <c r="FO73" s="378"/>
      <c r="FP73" s="378"/>
      <c r="FQ73" s="378"/>
      <c r="FR73" s="378"/>
      <c r="FS73" s="378"/>
      <c r="FT73" s="378"/>
      <c r="FU73" s="377"/>
      <c r="FV73" s="378"/>
      <c r="FW73" s="379"/>
      <c r="FX73" s="378"/>
      <c r="FY73" s="378"/>
      <c r="FZ73" s="378"/>
      <c r="GA73" s="158"/>
      <c r="GB73" s="378"/>
      <c r="GC73" s="378"/>
      <c r="GD73" s="380"/>
      <c r="GE73" s="378"/>
      <c r="GF73" s="378"/>
      <c r="GG73" s="378"/>
      <c r="GH73" s="378"/>
      <c r="GI73" s="378"/>
      <c r="GJ73" s="378"/>
      <c r="GK73" s="377"/>
      <c r="GL73" s="378"/>
      <c r="GM73" s="379"/>
      <c r="GN73" s="378"/>
      <c r="GO73" s="378"/>
      <c r="GP73" s="378"/>
      <c r="GQ73" s="158"/>
      <c r="GR73" s="378"/>
      <c r="GS73" s="378"/>
      <c r="GT73" s="380"/>
      <c r="GU73" s="378"/>
      <c r="GV73" s="378"/>
      <c r="GW73" s="378"/>
      <c r="GX73" s="378"/>
      <c r="GY73" s="378"/>
      <c r="GZ73" s="378"/>
      <c r="HA73" s="377"/>
      <c r="HB73" s="378"/>
      <c r="HC73" s="379"/>
      <c r="HD73" s="378"/>
      <c r="HE73" s="378"/>
      <c r="HF73" s="378"/>
      <c r="HG73" s="158"/>
      <c r="HH73" s="378"/>
      <c r="HI73" s="378"/>
      <c r="HJ73" s="380"/>
      <c r="HK73" s="378"/>
      <c r="HL73" s="378"/>
      <c r="HM73" s="378"/>
      <c r="HN73" s="378"/>
      <c r="HO73" s="378"/>
      <c r="HP73" s="378"/>
      <c r="HQ73" s="377"/>
      <c r="HR73" s="378"/>
      <c r="HS73" s="379"/>
      <c r="HT73" s="378"/>
      <c r="HU73" s="378"/>
      <c r="HV73" s="378"/>
      <c r="HW73" s="158"/>
      <c r="HX73" s="378"/>
      <c r="HY73" s="378"/>
      <c r="HZ73" s="380"/>
      <c r="IA73" s="378"/>
      <c r="IB73" s="378"/>
      <c r="IC73" s="378"/>
      <c r="ID73" s="378"/>
      <c r="IE73" s="378"/>
      <c r="IF73" s="378"/>
      <c r="IG73" s="377"/>
      <c r="IH73" s="378"/>
      <c r="II73" s="379"/>
      <c r="IJ73" s="378"/>
      <c r="IK73" s="378"/>
      <c r="IL73" s="378"/>
      <c r="IM73" s="158"/>
      <c r="IN73" s="378"/>
      <c r="IO73" s="378"/>
      <c r="IP73" s="380"/>
      <c r="IQ73" s="378"/>
      <c r="IR73" s="378"/>
      <c r="IS73" s="378"/>
      <c r="IT73" s="378"/>
      <c r="IU73" s="378"/>
      <c r="IV73" s="378"/>
    </row>
    <row r="74" spans="1:256" s="443" customFormat="1" ht="18">
      <c r="A74" s="800" t="s">
        <v>264</v>
      </c>
      <c r="B74" s="344" t="s">
        <v>313</v>
      </c>
      <c r="C74" s="439"/>
      <c r="D74" s="344"/>
      <c r="E74" s="344"/>
      <c r="F74" s="266" t="s">
        <v>458</v>
      </c>
      <c r="G74" s="780"/>
      <c r="H74" s="344"/>
      <c r="I74" s="344"/>
      <c r="J74" s="372"/>
      <c r="K74" s="776">
        <f t="shared" si="9"/>
        <v>3.2368154386000003</v>
      </c>
      <c r="L74" s="780"/>
      <c r="M74" s="17"/>
      <c r="N74" s="344"/>
      <c r="O74" s="344"/>
      <c r="P74" s="776">
        <f t="shared" si="10"/>
        <v>-0.029829350000000025</v>
      </c>
      <c r="Q74" s="391"/>
      <c r="R74" s="378"/>
      <c r="S74" s="379"/>
      <c r="T74" s="378"/>
      <c r="U74" s="378"/>
      <c r="V74" s="378"/>
      <c r="W74" s="158"/>
      <c r="X74" s="378"/>
      <c r="Y74" s="378"/>
      <c r="Z74" s="380"/>
      <c r="AA74" s="378"/>
      <c r="AB74" s="378"/>
      <c r="AC74"/>
      <c r="AD74" s="378"/>
      <c r="AE74" s="378"/>
      <c r="AF74" s="378"/>
      <c r="AG74" s="377"/>
      <c r="AH74" s="378"/>
      <c r="AI74" s="379"/>
      <c r="AJ74" s="378"/>
      <c r="AK74" s="378"/>
      <c r="AL74" s="378"/>
      <c r="AM74" s="158"/>
      <c r="AN74" s="378"/>
      <c r="AO74" s="378"/>
      <c r="AP74" s="380"/>
      <c r="AQ74" s="378"/>
      <c r="AR74" s="378"/>
      <c r="AS74"/>
      <c r="AT74" s="378"/>
      <c r="AU74" s="378"/>
      <c r="AV74" s="378"/>
      <c r="AW74" s="377"/>
      <c r="AX74" s="378"/>
      <c r="AY74" s="379"/>
      <c r="AZ74" s="378"/>
      <c r="BA74" s="378"/>
      <c r="BB74" s="378"/>
      <c r="BC74" s="158"/>
      <c r="BD74" s="378"/>
      <c r="BE74" s="378"/>
      <c r="BF74" s="380"/>
      <c r="BG74" s="378"/>
      <c r="BH74" s="378"/>
      <c r="BI74"/>
      <c r="BJ74" s="378"/>
      <c r="BK74" s="378"/>
      <c r="BL74" s="378"/>
      <c r="BM74" s="377"/>
      <c r="BN74" s="378"/>
      <c r="BO74" s="379"/>
      <c r="BP74" s="378"/>
      <c r="BQ74" s="378"/>
      <c r="BR74" s="378"/>
      <c r="BS74" s="158"/>
      <c r="BT74" s="378"/>
      <c r="BU74" s="378"/>
      <c r="BV74" s="380"/>
      <c r="BW74" s="378"/>
      <c r="BX74" s="378"/>
      <c r="BY74"/>
      <c r="BZ74" s="378"/>
      <c r="CA74" s="378"/>
      <c r="CB74" s="378"/>
      <c r="CC74" s="377"/>
      <c r="CD74" s="378"/>
      <c r="CE74" s="379"/>
      <c r="CF74" s="378"/>
      <c r="CG74" s="378"/>
      <c r="CH74" s="378"/>
      <c r="CI74" s="158"/>
      <c r="CJ74" s="378"/>
      <c r="CK74" s="378"/>
      <c r="CL74" s="380"/>
      <c r="CM74" s="378"/>
      <c r="CN74" s="378"/>
      <c r="CO74"/>
      <c r="CP74" s="378"/>
      <c r="CQ74" s="378"/>
      <c r="CR74" s="378"/>
      <c r="CS74" s="377"/>
      <c r="CT74" s="378"/>
      <c r="CU74" s="379"/>
      <c r="CV74" s="378"/>
      <c r="CW74" s="378"/>
      <c r="CX74" s="378"/>
      <c r="CY74" s="158"/>
      <c r="CZ74" s="378"/>
      <c r="DA74" s="378"/>
      <c r="DB74" s="380"/>
      <c r="DC74" s="378"/>
      <c r="DD74" s="378"/>
      <c r="DE74"/>
      <c r="DF74" s="378"/>
      <c r="DG74" s="378"/>
      <c r="DH74" s="378"/>
      <c r="DI74" s="377"/>
      <c r="DJ74" s="378"/>
      <c r="DK74" s="379"/>
      <c r="DL74" s="378"/>
      <c r="DM74" s="378"/>
      <c r="DN74" s="378"/>
      <c r="DO74" s="158"/>
      <c r="DP74" s="378"/>
      <c r="DQ74" s="378"/>
      <c r="DR74" s="380"/>
      <c r="DS74" s="378"/>
      <c r="DT74" s="378"/>
      <c r="DU74"/>
      <c r="DV74" s="378"/>
      <c r="DW74" s="378"/>
      <c r="DX74" s="378"/>
      <c r="DY74" s="377"/>
      <c r="DZ74" s="378"/>
      <c r="EA74" s="379"/>
      <c r="EB74" s="378"/>
      <c r="EC74" s="378"/>
      <c r="ED74" s="378"/>
      <c r="EE74" s="158"/>
      <c r="EF74" s="378"/>
      <c r="EG74" s="378"/>
      <c r="EH74" s="380"/>
      <c r="EI74" s="378"/>
      <c r="EJ74" s="378"/>
      <c r="EK74"/>
      <c r="EL74" s="378"/>
      <c r="EM74" s="378"/>
      <c r="EN74" s="378"/>
      <c r="EO74" s="377"/>
      <c r="EP74" s="378"/>
      <c r="EQ74" s="379"/>
      <c r="ER74" s="378"/>
      <c r="ES74" s="378"/>
      <c r="ET74" s="378"/>
      <c r="EU74" s="158"/>
      <c r="EV74" s="378"/>
      <c r="EW74" s="378"/>
      <c r="EX74" s="380"/>
      <c r="EY74" s="378"/>
      <c r="EZ74" s="378"/>
      <c r="FA74"/>
      <c r="FB74" s="378"/>
      <c r="FC74" s="378"/>
      <c r="FD74" s="378"/>
      <c r="FE74" s="377"/>
      <c r="FF74" s="378"/>
      <c r="FG74" s="379"/>
      <c r="FH74" s="378"/>
      <c r="FI74" s="378"/>
      <c r="FJ74" s="378"/>
      <c r="FK74" s="158"/>
      <c r="FL74" s="378"/>
      <c r="FM74" s="378"/>
      <c r="FN74" s="380"/>
      <c r="FO74" s="378"/>
      <c r="FP74" s="378"/>
      <c r="FQ74"/>
      <c r="FR74" s="378"/>
      <c r="FS74" s="378"/>
      <c r="FT74" s="378"/>
      <c r="FU74" s="377"/>
      <c r="FV74" s="378"/>
      <c r="FW74" s="379"/>
      <c r="FX74" s="378"/>
      <c r="FY74" s="378"/>
      <c r="FZ74" s="378"/>
      <c r="GA74" s="158"/>
      <c r="GB74" s="378"/>
      <c r="GC74" s="378"/>
      <c r="GD74" s="380"/>
      <c r="GE74" s="378"/>
      <c r="GF74" s="378"/>
      <c r="GG74"/>
      <c r="GH74" s="378"/>
      <c r="GI74" s="378"/>
      <c r="GJ74" s="378"/>
      <c r="GK74" s="377"/>
      <c r="GL74" s="378"/>
      <c r="GM74" s="379"/>
      <c r="GN74" s="378"/>
      <c r="GO74" s="378"/>
      <c r="GP74" s="378"/>
      <c r="GQ74" s="158"/>
      <c r="GR74" s="378"/>
      <c r="GS74" s="378"/>
      <c r="GT74" s="380"/>
      <c r="GU74" s="378"/>
      <c r="GV74" s="378"/>
      <c r="GW74"/>
      <c r="GX74" s="378"/>
      <c r="GY74" s="378"/>
      <c r="GZ74" s="378"/>
      <c r="HA74" s="377"/>
      <c r="HB74" s="378"/>
      <c r="HC74" s="379"/>
      <c r="HD74" s="378"/>
      <c r="HE74" s="378"/>
      <c r="HF74" s="378"/>
      <c r="HG74" s="158"/>
      <c r="HH74" s="378"/>
      <c r="HI74" s="378"/>
      <c r="HJ74" s="380"/>
      <c r="HK74" s="378"/>
      <c r="HL74" s="378"/>
      <c r="HM74"/>
      <c r="HN74" s="378"/>
      <c r="HO74" s="378"/>
      <c r="HP74" s="378"/>
      <c r="HQ74" s="377"/>
      <c r="HR74" s="378"/>
      <c r="HS74" s="379"/>
      <c r="HT74" s="378"/>
      <c r="HU74" s="378"/>
      <c r="HV74" s="378"/>
      <c r="HW74" s="158"/>
      <c r="HX74" s="378"/>
      <c r="HY74" s="378"/>
      <c r="HZ74" s="380"/>
      <c r="IA74" s="378"/>
      <c r="IB74" s="378"/>
      <c r="IC74"/>
      <c r="ID74" s="378"/>
      <c r="IE74" s="378"/>
      <c r="IF74" s="378"/>
      <c r="IG74" s="377"/>
      <c r="IH74" s="378"/>
      <c r="II74" s="379"/>
      <c r="IJ74" s="378"/>
      <c r="IK74" s="378"/>
      <c r="IL74" s="378"/>
      <c r="IM74" s="158"/>
      <c r="IN74" s="378"/>
      <c r="IO74" s="378"/>
      <c r="IP74" s="380"/>
      <c r="IQ74" s="378"/>
      <c r="IR74" s="378"/>
      <c r="IS74"/>
      <c r="IT74" s="378"/>
      <c r="IU74" s="378"/>
      <c r="IV74" s="378"/>
    </row>
    <row r="75" spans="1:256" s="443" customFormat="1" ht="18">
      <c r="A75" s="800" t="s">
        <v>265</v>
      </c>
      <c r="B75" s="344" t="s">
        <v>314</v>
      </c>
      <c r="C75" s="439"/>
      <c r="D75" s="344"/>
      <c r="E75" s="344"/>
      <c r="F75" s="266" t="s">
        <v>458</v>
      </c>
      <c r="G75" s="780"/>
      <c r="H75" s="344"/>
      <c r="I75" s="344"/>
      <c r="J75" s="372"/>
      <c r="K75" s="776">
        <f t="shared" si="9"/>
        <v>1.7745994849999998</v>
      </c>
      <c r="L75" s="780"/>
      <c r="M75" s="344"/>
      <c r="N75" s="344"/>
      <c r="O75" s="344"/>
      <c r="P75" s="776">
        <f t="shared" si="10"/>
        <v>-0.01667810000000001</v>
      </c>
      <c r="Q75" s="391"/>
      <c r="R75" s="378"/>
      <c r="S75" s="379"/>
      <c r="T75" s="378"/>
      <c r="U75" s="378"/>
      <c r="V75" s="378"/>
      <c r="W75" s="158"/>
      <c r="X75" s="378"/>
      <c r="Y75" s="378"/>
      <c r="Z75" s="380"/>
      <c r="AA75" s="378"/>
      <c r="AB75" s="378"/>
      <c r="AC75" s="378"/>
      <c r="AD75" s="378"/>
      <c r="AE75" s="378"/>
      <c r="AF75" s="378"/>
      <c r="AG75" s="377"/>
      <c r="AH75" s="378"/>
      <c r="AI75" s="379"/>
      <c r="AJ75" s="378"/>
      <c r="AK75" s="378"/>
      <c r="AL75" s="378"/>
      <c r="AM75" s="158"/>
      <c r="AN75" s="378"/>
      <c r="AO75" s="378"/>
      <c r="AP75" s="380"/>
      <c r="AQ75" s="378"/>
      <c r="AR75" s="378"/>
      <c r="AS75" s="378"/>
      <c r="AT75" s="378"/>
      <c r="AU75" s="378"/>
      <c r="AV75" s="378"/>
      <c r="AW75" s="377"/>
      <c r="AX75" s="378"/>
      <c r="AY75" s="379"/>
      <c r="AZ75" s="378"/>
      <c r="BA75" s="378"/>
      <c r="BB75" s="378"/>
      <c r="BC75" s="158"/>
      <c r="BD75" s="378"/>
      <c r="BE75" s="378"/>
      <c r="BF75" s="380"/>
      <c r="BG75" s="378"/>
      <c r="BH75" s="378"/>
      <c r="BI75" s="378"/>
      <c r="BJ75" s="378"/>
      <c r="BK75" s="378"/>
      <c r="BL75" s="378"/>
      <c r="BM75" s="377"/>
      <c r="BN75" s="378"/>
      <c r="BO75" s="379"/>
      <c r="BP75" s="378"/>
      <c r="BQ75" s="378"/>
      <c r="BR75" s="378"/>
      <c r="BS75" s="158"/>
      <c r="BT75" s="378"/>
      <c r="BU75" s="378"/>
      <c r="BV75" s="380"/>
      <c r="BW75" s="378"/>
      <c r="BX75" s="378"/>
      <c r="BY75" s="378"/>
      <c r="BZ75" s="378"/>
      <c r="CA75" s="378"/>
      <c r="CB75" s="378"/>
      <c r="CC75" s="377"/>
      <c r="CD75" s="378"/>
      <c r="CE75" s="379"/>
      <c r="CF75" s="378"/>
      <c r="CG75" s="378"/>
      <c r="CH75" s="378"/>
      <c r="CI75" s="158"/>
      <c r="CJ75" s="378"/>
      <c r="CK75" s="378"/>
      <c r="CL75" s="380"/>
      <c r="CM75" s="378"/>
      <c r="CN75" s="378"/>
      <c r="CO75" s="378"/>
      <c r="CP75" s="378"/>
      <c r="CQ75" s="378"/>
      <c r="CR75" s="378"/>
      <c r="CS75" s="377"/>
      <c r="CT75" s="378"/>
      <c r="CU75" s="379"/>
      <c r="CV75" s="378"/>
      <c r="CW75" s="378"/>
      <c r="CX75" s="378"/>
      <c r="CY75" s="158"/>
      <c r="CZ75" s="378"/>
      <c r="DA75" s="378"/>
      <c r="DB75" s="380"/>
      <c r="DC75" s="378"/>
      <c r="DD75" s="378"/>
      <c r="DE75" s="378"/>
      <c r="DF75" s="378"/>
      <c r="DG75" s="378"/>
      <c r="DH75" s="378"/>
      <c r="DI75" s="377"/>
      <c r="DJ75" s="378"/>
      <c r="DK75" s="379"/>
      <c r="DL75" s="378"/>
      <c r="DM75" s="378"/>
      <c r="DN75" s="378"/>
      <c r="DO75" s="158"/>
      <c r="DP75" s="378"/>
      <c r="DQ75" s="378"/>
      <c r="DR75" s="380"/>
      <c r="DS75" s="378"/>
      <c r="DT75" s="378"/>
      <c r="DU75" s="378"/>
      <c r="DV75" s="378"/>
      <c r="DW75" s="378"/>
      <c r="DX75" s="378"/>
      <c r="DY75" s="377"/>
      <c r="DZ75" s="378"/>
      <c r="EA75" s="379"/>
      <c r="EB75" s="378"/>
      <c r="EC75" s="378"/>
      <c r="ED75" s="378"/>
      <c r="EE75" s="158"/>
      <c r="EF75" s="378"/>
      <c r="EG75" s="378"/>
      <c r="EH75" s="380"/>
      <c r="EI75" s="378"/>
      <c r="EJ75" s="378"/>
      <c r="EK75" s="378"/>
      <c r="EL75" s="378"/>
      <c r="EM75" s="378"/>
      <c r="EN75" s="378"/>
      <c r="EO75" s="377"/>
      <c r="EP75" s="378"/>
      <c r="EQ75" s="379"/>
      <c r="ER75" s="378"/>
      <c r="ES75" s="378"/>
      <c r="ET75" s="378"/>
      <c r="EU75" s="158"/>
      <c r="EV75" s="378"/>
      <c r="EW75" s="378"/>
      <c r="EX75" s="380"/>
      <c r="EY75" s="378"/>
      <c r="EZ75" s="378"/>
      <c r="FA75" s="378"/>
      <c r="FB75" s="378"/>
      <c r="FC75" s="378"/>
      <c r="FD75" s="378"/>
      <c r="FE75" s="377"/>
      <c r="FF75" s="378"/>
      <c r="FG75" s="379"/>
      <c r="FH75" s="378"/>
      <c r="FI75" s="378"/>
      <c r="FJ75" s="378"/>
      <c r="FK75" s="158"/>
      <c r="FL75" s="378"/>
      <c r="FM75" s="378"/>
      <c r="FN75" s="380"/>
      <c r="FO75" s="378"/>
      <c r="FP75" s="378"/>
      <c r="FQ75" s="378"/>
      <c r="FR75" s="378"/>
      <c r="FS75" s="378"/>
      <c r="FT75" s="378"/>
      <c r="FU75" s="377"/>
      <c r="FV75" s="378"/>
      <c r="FW75" s="379"/>
      <c r="FX75" s="378"/>
      <c r="FY75" s="378"/>
      <c r="FZ75" s="378"/>
      <c r="GA75" s="158"/>
      <c r="GB75" s="378"/>
      <c r="GC75" s="378"/>
      <c r="GD75" s="380"/>
      <c r="GE75" s="378"/>
      <c r="GF75" s="378"/>
      <c r="GG75" s="378"/>
      <c r="GH75" s="378"/>
      <c r="GI75" s="378"/>
      <c r="GJ75" s="378"/>
      <c r="GK75" s="377"/>
      <c r="GL75" s="378"/>
      <c r="GM75" s="379"/>
      <c r="GN75" s="378"/>
      <c r="GO75" s="378"/>
      <c r="GP75" s="378"/>
      <c r="GQ75" s="158"/>
      <c r="GR75" s="378"/>
      <c r="GS75" s="378"/>
      <c r="GT75" s="380"/>
      <c r="GU75" s="378"/>
      <c r="GV75" s="378"/>
      <c r="GW75" s="378"/>
      <c r="GX75" s="378"/>
      <c r="GY75" s="378"/>
      <c r="GZ75" s="378"/>
      <c r="HA75" s="377"/>
      <c r="HB75" s="378"/>
      <c r="HC75" s="379"/>
      <c r="HD75" s="378"/>
      <c r="HE75" s="378"/>
      <c r="HF75" s="378"/>
      <c r="HG75" s="158"/>
      <c r="HH75" s="378"/>
      <c r="HI75" s="378"/>
      <c r="HJ75" s="380"/>
      <c r="HK75" s="378"/>
      <c r="HL75" s="378"/>
      <c r="HM75" s="378"/>
      <c r="HN75" s="378"/>
      <c r="HO75" s="378"/>
      <c r="HP75" s="378"/>
      <c r="HQ75" s="377"/>
      <c r="HR75" s="378"/>
      <c r="HS75" s="379"/>
      <c r="HT75" s="378"/>
      <c r="HU75" s="378"/>
      <c r="HV75" s="378"/>
      <c r="HW75" s="158"/>
      <c r="HX75" s="378"/>
      <c r="HY75" s="378"/>
      <c r="HZ75" s="380"/>
      <c r="IA75" s="378"/>
      <c r="IB75" s="378"/>
      <c r="IC75" s="378"/>
      <c r="ID75" s="378"/>
      <c r="IE75" s="378"/>
      <c r="IF75" s="378"/>
      <c r="IG75" s="377"/>
      <c r="IH75" s="378"/>
      <c r="II75" s="379"/>
      <c r="IJ75" s="378"/>
      <c r="IK75" s="378"/>
      <c r="IL75" s="378"/>
      <c r="IM75" s="158"/>
      <c r="IN75" s="378"/>
      <c r="IO75" s="378"/>
      <c r="IP75" s="380"/>
      <c r="IQ75" s="378"/>
      <c r="IR75" s="378"/>
      <c r="IS75" s="378"/>
      <c r="IT75" s="378"/>
      <c r="IU75" s="378"/>
      <c r="IV75" s="378"/>
    </row>
    <row r="76" spans="1:256" s="443" customFormat="1" ht="18">
      <c r="A76" s="800" t="s">
        <v>266</v>
      </c>
      <c r="B76" s="344" t="s">
        <v>315</v>
      </c>
      <c r="C76" s="439"/>
      <c r="D76" s="344"/>
      <c r="E76" s="344"/>
      <c r="F76" s="266" t="s">
        <v>458</v>
      </c>
      <c r="G76" s="780"/>
      <c r="H76" s="344"/>
      <c r="I76" s="344"/>
      <c r="J76" s="372"/>
      <c r="K76" s="776">
        <f t="shared" si="9"/>
        <v>-0.0811353451999999</v>
      </c>
      <c r="L76" s="780"/>
      <c r="M76" s="344"/>
      <c r="N76" s="344"/>
      <c r="O76" s="344"/>
      <c r="P76" s="776">
        <f t="shared" si="10"/>
        <v>-0.0034737500000000033</v>
      </c>
      <c r="Q76" s="391"/>
      <c r="R76" s="378"/>
      <c r="S76" s="379"/>
      <c r="T76" s="378"/>
      <c r="U76" s="378"/>
      <c r="V76" s="378"/>
      <c r="W76" s="158"/>
      <c r="X76" s="378"/>
      <c r="Y76" s="378"/>
      <c r="Z76" s="380"/>
      <c r="AA76" s="378"/>
      <c r="AB76" s="378"/>
      <c r="AC76" s="378"/>
      <c r="AD76" s="378"/>
      <c r="AE76" s="378"/>
      <c r="AF76" s="378"/>
      <c r="AG76" s="377"/>
      <c r="AH76" s="378"/>
      <c r="AI76" s="379"/>
      <c r="AJ76" s="378"/>
      <c r="AK76" s="378"/>
      <c r="AL76" s="378"/>
      <c r="AM76" s="158"/>
      <c r="AN76" s="378"/>
      <c r="AO76" s="378"/>
      <c r="AP76" s="380"/>
      <c r="AQ76" s="378"/>
      <c r="AR76" s="378"/>
      <c r="AS76" s="378"/>
      <c r="AT76" s="378"/>
      <c r="AU76" s="378"/>
      <c r="AV76" s="378"/>
      <c r="AW76" s="377"/>
      <c r="AX76" s="378"/>
      <c r="AY76" s="379"/>
      <c r="AZ76" s="378"/>
      <c r="BA76" s="378"/>
      <c r="BB76" s="378"/>
      <c r="BC76" s="158"/>
      <c r="BD76" s="378"/>
      <c r="BE76" s="378"/>
      <c r="BF76" s="380"/>
      <c r="BG76" s="378"/>
      <c r="BH76" s="378"/>
      <c r="BI76" s="378"/>
      <c r="BJ76" s="378"/>
      <c r="BK76" s="378"/>
      <c r="BL76" s="378"/>
      <c r="BM76" s="377"/>
      <c r="BN76" s="378"/>
      <c r="BO76" s="379"/>
      <c r="BP76" s="378"/>
      <c r="BQ76" s="378"/>
      <c r="BR76" s="378"/>
      <c r="BS76" s="158"/>
      <c r="BT76" s="378"/>
      <c r="BU76" s="378"/>
      <c r="BV76" s="380"/>
      <c r="BW76" s="378"/>
      <c r="BX76" s="378"/>
      <c r="BY76" s="378"/>
      <c r="BZ76" s="378"/>
      <c r="CA76" s="378"/>
      <c r="CB76" s="378"/>
      <c r="CC76" s="377"/>
      <c r="CD76" s="378"/>
      <c r="CE76" s="379"/>
      <c r="CF76" s="378"/>
      <c r="CG76" s="378"/>
      <c r="CH76" s="378"/>
      <c r="CI76" s="158"/>
      <c r="CJ76" s="378"/>
      <c r="CK76" s="378"/>
      <c r="CL76" s="380"/>
      <c r="CM76" s="378"/>
      <c r="CN76" s="378"/>
      <c r="CO76" s="378"/>
      <c r="CP76" s="378"/>
      <c r="CQ76" s="378"/>
      <c r="CR76" s="378"/>
      <c r="CS76" s="377"/>
      <c r="CT76" s="378"/>
      <c r="CU76" s="379"/>
      <c r="CV76" s="378"/>
      <c r="CW76" s="378"/>
      <c r="CX76" s="378"/>
      <c r="CY76" s="158"/>
      <c r="CZ76" s="378"/>
      <c r="DA76" s="378"/>
      <c r="DB76" s="380"/>
      <c r="DC76" s="378"/>
      <c r="DD76" s="378"/>
      <c r="DE76" s="378"/>
      <c r="DF76" s="378"/>
      <c r="DG76" s="378"/>
      <c r="DH76" s="378"/>
      <c r="DI76" s="377"/>
      <c r="DJ76" s="378"/>
      <c r="DK76" s="379"/>
      <c r="DL76" s="378"/>
      <c r="DM76" s="378"/>
      <c r="DN76" s="378"/>
      <c r="DO76" s="158"/>
      <c r="DP76" s="378"/>
      <c r="DQ76" s="378"/>
      <c r="DR76" s="380"/>
      <c r="DS76" s="378"/>
      <c r="DT76" s="378"/>
      <c r="DU76" s="378"/>
      <c r="DV76" s="378"/>
      <c r="DW76" s="378"/>
      <c r="DX76" s="378"/>
      <c r="DY76" s="377"/>
      <c r="DZ76" s="378"/>
      <c r="EA76" s="379"/>
      <c r="EB76" s="378"/>
      <c r="EC76" s="378"/>
      <c r="ED76" s="378"/>
      <c r="EE76" s="158"/>
      <c r="EF76" s="378"/>
      <c r="EG76" s="378"/>
      <c r="EH76" s="380"/>
      <c r="EI76" s="378"/>
      <c r="EJ76" s="378"/>
      <c r="EK76" s="378"/>
      <c r="EL76" s="378"/>
      <c r="EM76" s="378"/>
      <c r="EN76" s="378"/>
      <c r="EO76" s="377"/>
      <c r="EP76" s="378"/>
      <c r="EQ76" s="379"/>
      <c r="ER76" s="378"/>
      <c r="ES76" s="378"/>
      <c r="ET76" s="378"/>
      <c r="EU76" s="158"/>
      <c r="EV76" s="378"/>
      <c r="EW76" s="378"/>
      <c r="EX76" s="380"/>
      <c r="EY76" s="378"/>
      <c r="EZ76" s="378"/>
      <c r="FA76" s="378"/>
      <c r="FB76" s="378"/>
      <c r="FC76" s="378"/>
      <c r="FD76" s="378"/>
      <c r="FE76" s="377"/>
      <c r="FF76" s="378"/>
      <c r="FG76" s="379"/>
      <c r="FH76" s="378"/>
      <c r="FI76" s="378"/>
      <c r="FJ76" s="378"/>
      <c r="FK76" s="158"/>
      <c r="FL76" s="378"/>
      <c r="FM76" s="378"/>
      <c r="FN76" s="380"/>
      <c r="FO76" s="378"/>
      <c r="FP76" s="378"/>
      <c r="FQ76" s="378"/>
      <c r="FR76" s="378"/>
      <c r="FS76" s="378"/>
      <c r="FT76" s="378"/>
      <c r="FU76" s="377"/>
      <c r="FV76" s="378"/>
      <c r="FW76" s="379"/>
      <c r="FX76" s="378"/>
      <c r="FY76" s="378"/>
      <c r="FZ76" s="378"/>
      <c r="GA76" s="158"/>
      <c r="GB76" s="378"/>
      <c r="GC76" s="378"/>
      <c r="GD76" s="380"/>
      <c r="GE76" s="378"/>
      <c r="GF76" s="378"/>
      <c r="GG76" s="378"/>
      <c r="GH76" s="378"/>
      <c r="GI76" s="378"/>
      <c r="GJ76" s="378"/>
      <c r="GK76" s="377"/>
      <c r="GL76" s="378"/>
      <c r="GM76" s="379"/>
      <c r="GN76" s="378"/>
      <c r="GO76" s="378"/>
      <c r="GP76" s="378"/>
      <c r="GQ76" s="158"/>
      <c r="GR76" s="378"/>
      <c r="GS76" s="378"/>
      <c r="GT76" s="380"/>
      <c r="GU76" s="378"/>
      <c r="GV76" s="378"/>
      <c r="GW76" s="378"/>
      <c r="GX76" s="378"/>
      <c r="GY76" s="378"/>
      <c r="GZ76" s="378"/>
      <c r="HA76" s="377"/>
      <c r="HB76" s="378"/>
      <c r="HC76" s="379"/>
      <c r="HD76" s="378"/>
      <c r="HE76" s="378"/>
      <c r="HF76" s="378"/>
      <c r="HG76" s="158"/>
      <c r="HH76" s="378"/>
      <c r="HI76" s="378"/>
      <c r="HJ76" s="380"/>
      <c r="HK76" s="378"/>
      <c r="HL76" s="378"/>
      <c r="HM76" s="378"/>
      <c r="HN76" s="378"/>
      <c r="HO76" s="378"/>
      <c r="HP76" s="378"/>
      <c r="HQ76" s="377"/>
      <c r="HR76" s="378"/>
      <c r="HS76" s="379"/>
      <c r="HT76" s="378"/>
      <c r="HU76" s="378"/>
      <c r="HV76" s="378"/>
      <c r="HW76" s="158"/>
      <c r="HX76" s="378"/>
      <c r="HY76" s="378"/>
      <c r="HZ76" s="380"/>
      <c r="IA76" s="378"/>
      <c r="IB76" s="378"/>
      <c r="IC76" s="378"/>
      <c r="ID76" s="378"/>
      <c r="IE76" s="378"/>
      <c r="IF76" s="378"/>
      <c r="IG76" s="377"/>
      <c r="IH76" s="378"/>
      <c r="II76" s="379"/>
      <c r="IJ76" s="378"/>
      <c r="IK76" s="378"/>
      <c r="IL76" s="378"/>
      <c r="IM76" s="158"/>
      <c r="IN76" s="378"/>
      <c r="IO76" s="378"/>
      <c r="IP76" s="380"/>
      <c r="IQ76" s="378"/>
      <c r="IR76" s="378"/>
      <c r="IS76" s="378"/>
      <c r="IT76" s="378"/>
      <c r="IU76" s="378"/>
      <c r="IV76" s="378"/>
    </row>
    <row r="77" spans="1:256" s="443" customFormat="1" ht="18">
      <c r="A77" s="800" t="s">
        <v>267</v>
      </c>
      <c r="B77" s="344" t="s">
        <v>316</v>
      </c>
      <c r="C77" s="439"/>
      <c r="D77" s="344"/>
      <c r="E77" s="344"/>
      <c r="F77" s="266" t="s">
        <v>458</v>
      </c>
      <c r="G77" s="780"/>
      <c r="H77" s="344"/>
      <c r="I77" s="344"/>
      <c r="J77" s="372"/>
      <c r="K77" s="776">
        <f t="shared" si="9"/>
        <v>-0.10326999</v>
      </c>
      <c r="L77" s="780"/>
      <c r="M77" s="344"/>
      <c r="N77" s="344"/>
      <c r="O77" s="344"/>
      <c r="P77" s="776">
        <f t="shared" si="10"/>
        <v>0</v>
      </c>
      <c r="Q77" s="391"/>
      <c r="R77" s="378"/>
      <c r="S77" s="379"/>
      <c r="T77" s="378"/>
      <c r="U77" s="378"/>
      <c r="V77" s="378"/>
      <c r="W77" s="158"/>
      <c r="X77" s="378"/>
      <c r="Y77" s="378"/>
      <c r="Z77" s="380"/>
      <c r="AA77" s="378"/>
      <c r="AB77" s="378"/>
      <c r="AC77" s="378"/>
      <c r="AD77" s="378"/>
      <c r="AE77" s="378"/>
      <c r="AF77" s="378"/>
      <c r="AG77" s="377"/>
      <c r="AH77" s="378"/>
      <c r="AI77" s="379"/>
      <c r="AJ77" s="378"/>
      <c r="AK77" s="378"/>
      <c r="AL77" s="378"/>
      <c r="AM77" s="158"/>
      <c r="AN77" s="378"/>
      <c r="AO77" s="378"/>
      <c r="AP77" s="380"/>
      <c r="AQ77" s="378"/>
      <c r="AR77" s="378"/>
      <c r="AS77" s="378"/>
      <c r="AT77" s="378"/>
      <c r="AU77" s="378"/>
      <c r="AV77" s="378"/>
      <c r="AW77" s="377"/>
      <c r="AX77" s="378"/>
      <c r="AY77" s="379"/>
      <c r="AZ77" s="378"/>
      <c r="BA77" s="378"/>
      <c r="BB77" s="378"/>
      <c r="BC77" s="158"/>
      <c r="BD77" s="378"/>
      <c r="BE77" s="378"/>
      <c r="BF77" s="380"/>
      <c r="BG77" s="378"/>
      <c r="BH77" s="378"/>
      <c r="BI77" s="378"/>
      <c r="BJ77" s="378"/>
      <c r="BK77" s="378"/>
      <c r="BL77" s="378"/>
      <c r="BM77" s="377"/>
      <c r="BN77" s="378"/>
      <c r="BO77" s="379"/>
      <c r="BP77" s="378"/>
      <c r="BQ77" s="378"/>
      <c r="BR77" s="378"/>
      <c r="BS77" s="158"/>
      <c r="BT77" s="378"/>
      <c r="BU77" s="378"/>
      <c r="BV77" s="380"/>
      <c r="BW77" s="378"/>
      <c r="BX77" s="378"/>
      <c r="BY77" s="378"/>
      <c r="BZ77" s="378"/>
      <c r="CA77" s="378"/>
      <c r="CB77" s="378"/>
      <c r="CC77" s="377"/>
      <c r="CD77" s="378"/>
      <c r="CE77" s="379"/>
      <c r="CF77" s="378"/>
      <c r="CG77" s="378"/>
      <c r="CH77" s="378"/>
      <c r="CI77" s="158"/>
      <c r="CJ77" s="378"/>
      <c r="CK77" s="378"/>
      <c r="CL77" s="380"/>
      <c r="CM77" s="378"/>
      <c r="CN77" s="378"/>
      <c r="CO77" s="378"/>
      <c r="CP77" s="378"/>
      <c r="CQ77" s="378"/>
      <c r="CR77" s="378"/>
      <c r="CS77" s="377"/>
      <c r="CT77" s="378"/>
      <c r="CU77" s="379"/>
      <c r="CV77" s="378"/>
      <c r="CW77" s="378"/>
      <c r="CX77" s="378"/>
      <c r="CY77" s="158"/>
      <c r="CZ77" s="378"/>
      <c r="DA77" s="378"/>
      <c r="DB77" s="380"/>
      <c r="DC77" s="378"/>
      <c r="DD77" s="378"/>
      <c r="DE77" s="378"/>
      <c r="DF77" s="378"/>
      <c r="DG77" s="378"/>
      <c r="DH77" s="378"/>
      <c r="DI77" s="377"/>
      <c r="DJ77" s="378"/>
      <c r="DK77" s="379"/>
      <c r="DL77" s="378"/>
      <c r="DM77" s="378"/>
      <c r="DN77" s="378"/>
      <c r="DO77" s="158"/>
      <c r="DP77" s="378"/>
      <c r="DQ77" s="378"/>
      <c r="DR77" s="380"/>
      <c r="DS77" s="378"/>
      <c r="DT77" s="378"/>
      <c r="DU77" s="378"/>
      <c r="DV77" s="378"/>
      <c r="DW77" s="378"/>
      <c r="DX77" s="378"/>
      <c r="DY77" s="377"/>
      <c r="DZ77" s="378"/>
      <c r="EA77" s="379"/>
      <c r="EB77" s="378"/>
      <c r="EC77" s="378"/>
      <c r="ED77" s="378"/>
      <c r="EE77" s="158"/>
      <c r="EF77" s="378"/>
      <c r="EG77" s="378"/>
      <c r="EH77" s="380"/>
      <c r="EI77" s="378"/>
      <c r="EJ77" s="378"/>
      <c r="EK77" s="378"/>
      <c r="EL77" s="378"/>
      <c r="EM77" s="378"/>
      <c r="EN77" s="378"/>
      <c r="EO77" s="377"/>
      <c r="EP77" s="378"/>
      <c r="EQ77" s="379"/>
      <c r="ER77" s="378"/>
      <c r="ES77" s="378"/>
      <c r="ET77" s="378"/>
      <c r="EU77" s="158"/>
      <c r="EV77" s="378"/>
      <c r="EW77" s="378"/>
      <c r="EX77" s="380"/>
      <c r="EY77" s="378"/>
      <c r="EZ77" s="378"/>
      <c r="FA77" s="378"/>
      <c r="FB77" s="378"/>
      <c r="FC77" s="378"/>
      <c r="FD77" s="378"/>
      <c r="FE77" s="377"/>
      <c r="FF77" s="378"/>
      <c r="FG77" s="379"/>
      <c r="FH77" s="378"/>
      <c r="FI77" s="378"/>
      <c r="FJ77" s="378"/>
      <c r="FK77" s="158"/>
      <c r="FL77" s="378"/>
      <c r="FM77" s="378"/>
      <c r="FN77" s="380"/>
      <c r="FO77" s="378"/>
      <c r="FP77" s="378"/>
      <c r="FQ77" s="378"/>
      <c r="FR77" s="378"/>
      <c r="FS77" s="378"/>
      <c r="FT77" s="378"/>
      <c r="FU77" s="377"/>
      <c r="FV77" s="378"/>
      <c r="FW77" s="379"/>
      <c r="FX77" s="378"/>
      <c r="FY77" s="378"/>
      <c r="FZ77" s="378"/>
      <c r="GA77" s="158"/>
      <c r="GB77" s="378"/>
      <c r="GC77" s="378"/>
      <c r="GD77" s="380"/>
      <c r="GE77" s="378"/>
      <c r="GF77" s="378"/>
      <c r="GG77" s="378"/>
      <c r="GH77" s="378"/>
      <c r="GI77" s="378"/>
      <c r="GJ77" s="378"/>
      <c r="GK77" s="377"/>
      <c r="GL77" s="378"/>
      <c r="GM77" s="379"/>
      <c r="GN77" s="378"/>
      <c r="GO77" s="378"/>
      <c r="GP77" s="378"/>
      <c r="GQ77" s="158"/>
      <c r="GR77" s="378"/>
      <c r="GS77" s="378"/>
      <c r="GT77" s="380"/>
      <c r="GU77" s="378"/>
      <c r="GV77" s="378"/>
      <c r="GW77" s="378"/>
      <c r="GX77" s="378"/>
      <c r="GY77" s="378"/>
      <c r="GZ77" s="378"/>
      <c r="HA77" s="377"/>
      <c r="HB77" s="378"/>
      <c r="HC77" s="379"/>
      <c r="HD77" s="378"/>
      <c r="HE77" s="378"/>
      <c r="HF77" s="378"/>
      <c r="HG77" s="158"/>
      <c r="HH77" s="378"/>
      <c r="HI77" s="378"/>
      <c r="HJ77" s="380"/>
      <c r="HK77" s="378"/>
      <c r="HL77" s="378"/>
      <c r="HM77" s="378"/>
      <c r="HN77" s="378"/>
      <c r="HO77" s="378"/>
      <c r="HP77" s="378"/>
      <c r="HQ77" s="377"/>
      <c r="HR77" s="378"/>
      <c r="HS77" s="379"/>
      <c r="HT77" s="378"/>
      <c r="HU77" s="378"/>
      <c r="HV77" s="378"/>
      <c r="HW77" s="158"/>
      <c r="HX77" s="378"/>
      <c r="HY77" s="378"/>
      <c r="HZ77" s="380"/>
      <c r="IA77" s="378"/>
      <c r="IB77" s="378"/>
      <c r="IC77" s="378"/>
      <c r="ID77" s="378"/>
      <c r="IE77" s="378"/>
      <c r="IF77" s="378"/>
      <c r="IG77" s="377"/>
      <c r="IH77" s="378"/>
      <c r="II77" s="379"/>
      <c r="IJ77" s="378"/>
      <c r="IK77" s="378"/>
      <c r="IL77" s="378"/>
      <c r="IM77" s="158"/>
      <c r="IN77" s="378"/>
      <c r="IO77" s="378"/>
      <c r="IP77" s="380"/>
      <c r="IQ77" s="378"/>
      <c r="IR77" s="378"/>
      <c r="IS77" s="378"/>
      <c r="IT77" s="378"/>
      <c r="IU77" s="378"/>
      <c r="IV77" s="378"/>
    </row>
    <row r="78" spans="1:256" s="443" customFormat="1" ht="18">
      <c r="A78" s="800" t="s">
        <v>420</v>
      </c>
      <c r="B78" s="344" t="s">
        <v>421</v>
      </c>
      <c r="C78" s="439"/>
      <c r="D78" s="17"/>
      <c r="E78" s="17"/>
      <c r="F78" s="266" t="s">
        <v>458</v>
      </c>
      <c r="G78" s="780"/>
      <c r="H78" s="344"/>
      <c r="I78" s="17"/>
      <c r="J78" s="761"/>
      <c r="K78" s="776">
        <f t="shared" si="9"/>
        <v>0.001694142</v>
      </c>
      <c r="L78" s="780"/>
      <c r="M78" s="17"/>
      <c r="N78" s="17"/>
      <c r="O78" s="17"/>
      <c r="P78" s="776">
        <f t="shared" si="10"/>
        <v>0</v>
      </c>
      <c r="Q78" s="391"/>
      <c r="R78" s="378"/>
      <c r="S78" s="379"/>
      <c r="T78"/>
      <c r="U78"/>
      <c r="V78" s="114"/>
      <c r="W78" s="158"/>
      <c r="X78" s="378"/>
      <c r="Y78"/>
      <c r="Z78" s="115"/>
      <c r="AA78" s="378"/>
      <c r="AB78"/>
      <c r="AC78"/>
      <c r="AD78"/>
      <c r="AE78"/>
      <c r="AF78" s="378"/>
      <c r="AG78" s="377"/>
      <c r="AH78" s="378"/>
      <c r="AI78" s="379"/>
      <c r="AJ78"/>
      <c r="AK78"/>
      <c r="AL78" s="114"/>
      <c r="AM78" s="158"/>
      <c r="AN78" s="378"/>
      <c r="AO78"/>
      <c r="AP78" s="115"/>
      <c r="AQ78" s="378"/>
      <c r="AR78"/>
      <c r="AS78"/>
      <c r="AT78"/>
      <c r="AU78"/>
      <c r="AV78" s="378"/>
      <c r="AW78" s="377"/>
      <c r="AX78" s="378"/>
      <c r="AY78" s="379"/>
      <c r="AZ78"/>
      <c r="BA78"/>
      <c r="BB78" s="114"/>
      <c r="BC78" s="158"/>
      <c r="BD78" s="378"/>
      <c r="BE78"/>
      <c r="BF78" s="115"/>
      <c r="BG78" s="378"/>
      <c r="BH78"/>
      <c r="BI78"/>
      <c r="BJ78"/>
      <c r="BK78"/>
      <c r="BL78" s="378"/>
      <c r="BM78" s="377"/>
      <c r="BN78" s="378"/>
      <c r="BO78" s="379"/>
      <c r="BP78"/>
      <c r="BQ78"/>
      <c r="BR78" s="114"/>
      <c r="BS78" s="158"/>
      <c r="BT78" s="378"/>
      <c r="BU78"/>
      <c r="BV78" s="115"/>
      <c r="BW78" s="378"/>
      <c r="BX78"/>
      <c r="BY78"/>
      <c r="BZ78"/>
      <c r="CA78"/>
      <c r="CB78" s="378"/>
      <c r="CC78" s="377"/>
      <c r="CD78" s="378"/>
      <c r="CE78" s="379"/>
      <c r="CF78"/>
      <c r="CG78"/>
      <c r="CH78" s="114"/>
      <c r="CI78" s="158"/>
      <c r="CJ78" s="378"/>
      <c r="CK78"/>
      <c r="CL78" s="115"/>
      <c r="CM78" s="378"/>
      <c r="CN78"/>
      <c r="CO78"/>
      <c r="CP78"/>
      <c r="CQ78"/>
      <c r="CR78" s="378"/>
      <c r="CS78" s="377"/>
      <c r="CT78" s="378"/>
      <c r="CU78" s="379"/>
      <c r="CV78"/>
      <c r="CW78"/>
      <c r="CX78" s="114"/>
      <c r="CY78" s="158"/>
      <c r="CZ78" s="378"/>
      <c r="DA78"/>
      <c r="DB78" s="115"/>
      <c r="DC78" s="378"/>
      <c r="DD78"/>
      <c r="DE78"/>
      <c r="DF78"/>
      <c r="DG78"/>
      <c r="DH78" s="378"/>
      <c r="DI78" s="377"/>
      <c r="DJ78" s="378"/>
      <c r="DK78" s="379"/>
      <c r="DL78"/>
      <c r="DM78"/>
      <c r="DN78" s="114"/>
      <c r="DO78" s="158"/>
      <c r="DP78" s="378"/>
      <c r="DQ78"/>
      <c r="DR78" s="115"/>
      <c r="DS78" s="378"/>
      <c r="DT78"/>
      <c r="DU78"/>
      <c r="DV78"/>
      <c r="DW78"/>
      <c r="DX78" s="378"/>
      <c r="DY78" s="377"/>
      <c r="DZ78" s="378"/>
      <c r="EA78" s="379"/>
      <c r="EB78"/>
      <c r="EC78"/>
      <c r="ED78" s="114"/>
      <c r="EE78" s="158"/>
      <c r="EF78" s="378"/>
      <c r="EG78"/>
      <c r="EH78" s="115"/>
      <c r="EI78" s="378"/>
      <c r="EJ78"/>
      <c r="EK78"/>
      <c r="EL78"/>
      <c r="EM78"/>
      <c r="EN78" s="378"/>
      <c r="EO78" s="377"/>
      <c r="EP78" s="378"/>
      <c r="EQ78" s="379"/>
      <c r="ER78"/>
      <c r="ES78"/>
      <c r="ET78" s="114"/>
      <c r="EU78" s="158"/>
      <c r="EV78" s="378"/>
      <c r="EW78"/>
      <c r="EX78" s="115"/>
      <c r="EY78" s="378"/>
      <c r="EZ78"/>
      <c r="FA78"/>
      <c r="FB78"/>
      <c r="FC78"/>
      <c r="FD78" s="378"/>
      <c r="FE78" s="377"/>
      <c r="FF78" s="378"/>
      <c r="FG78" s="379"/>
      <c r="FH78"/>
      <c r="FI78"/>
      <c r="FJ78" s="114"/>
      <c r="FK78" s="158"/>
      <c r="FL78" s="378"/>
      <c r="FM78"/>
      <c r="FN78" s="115"/>
      <c r="FO78" s="378"/>
      <c r="FP78"/>
      <c r="FQ78"/>
      <c r="FR78"/>
      <c r="FS78"/>
      <c r="FT78" s="378"/>
      <c r="FU78" s="377"/>
      <c r="FV78" s="378"/>
      <c r="FW78" s="379"/>
      <c r="FX78"/>
      <c r="FY78"/>
      <c r="FZ78" s="114"/>
      <c r="GA78" s="158"/>
      <c r="GB78" s="378"/>
      <c r="GC78"/>
      <c r="GD78" s="115"/>
      <c r="GE78" s="378"/>
      <c r="GF78"/>
      <c r="GG78"/>
      <c r="GH78"/>
      <c r="GI78"/>
      <c r="GJ78" s="378"/>
      <c r="GK78" s="377"/>
      <c r="GL78" s="378"/>
      <c r="GM78" s="379"/>
      <c r="GN78"/>
      <c r="GO78"/>
      <c r="GP78" s="114"/>
      <c r="GQ78" s="158"/>
      <c r="GR78" s="378"/>
      <c r="GS78"/>
      <c r="GT78" s="115"/>
      <c r="GU78" s="378"/>
      <c r="GV78"/>
      <c r="GW78"/>
      <c r="GX78"/>
      <c r="GY78"/>
      <c r="GZ78" s="378"/>
      <c r="HA78" s="377"/>
      <c r="HB78" s="378"/>
      <c r="HC78" s="379"/>
      <c r="HD78"/>
      <c r="HE78"/>
      <c r="HF78" s="114"/>
      <c r="HG78" s="158"/>
      <c r="HH78" s="378"/>
      <c r="HI78"/>
      <c r="HJ78" s="115"/>
      <c r="HK78" s="378"/>
      <c r="HL78"/>
      <c r="HM78"/>
      <c r="HN78"/>
      <c r="HO78"/>
      <c r="HP78" s="378"/>
      <c r="HQ78" s="377"/>
      <c r="HR78" s="378"/>
      <c r="HS78" s="379"/>
      <c r="HT78"/>
      <c r="HU78"/>
      <c r="HV78" s="114"/>
      <c r="HW78" s="158"/>
      <c r="HX78" s="378"/>
      <c r="HY78"/>
      <c r="HZ78" s="115"/>
      <c r="IA78" s="378"/>
      <c r="IB78"/>
      <c r="IC78"/>
      <c r="ID78"/>
      <c r="IE78"/>
      <c r="IF78" s="378"/>
      <c r="IG78" s="377"/>
      <c r="IH78" s="378"/>
      <c r="II78" s="379"/>
      <c r="IJ78"/>
      <c r="IK78"/>
      <c r="IL78" s="114"/>
      <c r="IM78" s="158"/>
      <c r="IN78" s="378"/>
      <c r="IO78"/>
      <c r="IP78" s="115"/>
      <c r="IQ78" s="378"/>
      <c r="IR78"/>
      <c r="IS78"/>
      <c r="IT78"/>
      <c r="IU78"/>
      <c r="IV78" s="378"/>
    </row>
    <row r="79" spans="1:17" ht="13.5" thickBot="1">
      <c r="A79" s="205"/>
      <c r="B79" s="46"/>
      <c r="C79" s="46"/>
      <c r="D79" s="46"/>
      <c r="E79" s="46"/>
      <c r="F79" s="46"/>
      <c r="G79" s="795"/>
      <c r="H79" s="46"/>
      <c r="I79" s="796"/>
      <c r="J79" s="46"/>
      <c r="K79" s="797"/>
      <c r="L79" s="795"/>
      <c r="M79" s="46"/>
      <c r="N79" s="796"/>
      <c r="O79" s="46"/>
      <c r="P79" s="797"/>
      <c r="Q79" s="819"/>
    </row>
    <row r="84" spans="1:16" ht="18">
      <c r="A84" s="373"/>
      <c r="B84" s="158"/>
      <c r="C84" s="158"/>
      <c r="D84" s="158"/>
      <c r="E84" s="158"/>
      <c r="F84" s="158"/>
      <c r="K84" s="110"/>
      <c r="L84" s="111"/>
      <c r="M84" s="111"/>
      <c r="N84" s="111"/>
      <c r="O84" s="111"/>
      <c r="P84" s="110"/>
    </row>
    <row r="87" spans="1:2" ht="18">
      <c r="A87" s="373"/>
      <c r="B87" s="373"/>
    </row>
    <row r="88" spans="1:16" ht="18">
      <c r="A88" s="168"/>
      <c r="B88" s="168"/>
      <c r="H88" s="131"/>
      <c r="I88" s="158"/>
      <c r="J88" s="131"/>
      <c r="K88" s="239"/>
      <c r="L88" s="239"/>
      <c r="M88" s="239"/>
      <c r="N88" s="239"/>
      <c r="O88" s="239"/>
      <c r="P88" s="239"/>
    </row>
    <row r="89" spans="8:16" ht="18">
      <c r="H89" s="131"/>
      <c r="I89" s="158"/>
      <c r="J89" s="131"/>
      <c r="K89" s="239"/>
      <c r="L89" s="239"/>
      <c r="M89" s="239"/>
      <c r="N89" s="239"/>
      <c r="O89" s="239"/>
      <c r="P89" s="239"/>
    </row>
    <row r="90" spans="8:16" ht="18">
      <c r="H90" s="131"/>
      <c r="I90" s="158"/>
      <c r="J90" s="131"/>
      <c r="K90" s="158"/>
      <c r="L90" s="158"/>
      <c r="M90" s="374"/>
      <c r="N90" s="158"/>
      <c r="O90" s="158"/>
      <c r="P90" s="158"/>
    </row>
    <row r="91" spans="8:16" ht="18">
      <c r="H91" s="131"/>
      <c r="I91" s="158"/>
      <c r="J91" s="131"/>
      <c r="K91" s="158"/>
      <c r="L91" s="158"/>
      <c r="N91" s="158"/>
      <c r="O91" s="158"/>
      <c r="P91" s="158"/>
    </row>
    <row r="92" spans="8:16" ht="18">
      <c r="H92" s="131"/>
      <c r="I92" s="158"/>
      <c r="J92" s="131"/>
      <c r="K92" s="158"/>
      <c r="L92" s="158"/>
      <c r="M92" s="158"/>
      <c r="N92" s="158"/>
      <c r="O92" s="158"/>
      <c r="P92" s="158"/>
    </row>
    <row r="93" spans="8:16" ht="18">
      <c r="H93" s="131"/>
      <c r="I93" s="158"/>
      <c r="J93" s="131"/>
      <c r="K93" s="158"/>
      <c r="L93" s="158"/>
      <c r="N93" s="158"/>
      <c r="O93" s="158"/>
      <c r="P93" s="158"/>
    </row>
    <row r="94" spans="8:16" ht="18">
      <c r="H94" s="375"/>
      <c r="I94" s="131"/>
      <c r="J94" s="131"/>
      <c r="K94" s="131"/>
      <c r="L94" s="158"/>
      <c r="M94" s="158"/>
      <c r="N94" s="158"/>
      <c r="O94" s="158"/>
      <c r="P94" s="131"/>
    </row>
    <row r="95" spans="8:16" ht="18">
      <c r="H95" s="158"/>
      <c r="I95" s="158"/>
      <c r="J95" s="158"/>
      <c r="K95" s="158"/>
      <c r="L95" s="158"/>
      <c r="N95" s="158"/>
      <c r="O95" s="158"/>
      <c r="P95" s="158"/>
    </row>
    <row r="96" spans="1:16" ht="18">
      <c r="A96" s="373"/>
      <c r="B96" s="98"/>
      <c r="C96" s="98"/>
      <c r="D96" s="98"/>
      <c r="E96" s="98"/>
      <c r="F96" s="98"/>
      <c r="G96" s="98"/>
      <c r="H96" s="131"/>
      <c r="I96" s="376"/>
      <c r="J96" s="131"/>
      <c r="K96" s="376"/>
      <c r="L96" s="158"/>
      <c r="M96" s="158"/>
      <c r="N96" s="158"/>
      <c r="O96" s="158"/>
      <c r="P96" s="376"/>
    </row>
    <row r="97" spans="1:10" ht="18">
      <c r="A97" s="131"/>
      <c r="B97" s="97"/>
      <c r="C97" s="98"/>
      <c r="D97" s="98"/>
      <c r="E97" s="98"/>
      <c r="F97" s="98"/>
      <c r="G97" s="98"/>
      <c r="H97" s="98"/>
      <c r="I97" s="113"/>
      <c r="J97" s="98"/>
    </row>
    <row r="98" spans="1:10" ht="18">
      <c r="A98" s="375"/>
      <c r="B98" s="131"/>
      <c r="C98" s="98"/>
      <c r="D98" s="98"/>
      <c r="E98" s="98"/>
      <c r="F98" s="98"/>
      <c r="G98" s="98"/>
      <c r="H98" s="98"/>
      <c r="I98" s="113"/>
      <c r="J98" s="98"/>
    </row>
    <row r="99" spans="1:10" ht="12.75">
      <c r="A99" s="112"/>
      <c r="B99" s="97"/>
      <c r="C99" s="98"/>
      <c r="D99" s="98"/>
      <c r="E99" s="98"/>
      <c r="F99" s="98"/>
      <c r="G99" s="98"/>
      <c r="H99" s="98"/>
      <c r="I99" s="113"/>
      <c r="J99" s="98"/>
    </row>
    <row r="100" spans="1:16" ht="18">
      <c r="A100" s="377"/>
      <c r="B100" s="378"/>
      <c r="C100" s="379"/>
      <c r="D100" s="378"/>
      <c r="E100" s="378"/>
      <c r="F100" s="378"/>
      <c r="G100" s="158"/>
      <c r="H100" s="378"/>
      <c r="I100" s="378"/>
      <c r="J100" s="380"/>
      <c r="K100" s="378"/>
      <c r="L100" s="378"/>
      <c r="M100" s="378"/>
      <c r="N100" s="378"/>
      <c r="O100" s="378"/>
      <c r="P100" s="378"/>
    </row>
    <row r="101" spans="1:16" ht="18">
      <c r="A101" s="377"/>
      <c r="B101" s="378"/>
      <c r="C101" s="379"/>
      <c r="D101" s="378"/>
      <c r="E101" s="378"/>
      <c r="F101" s="378"/>
      <c r="G101" s="158"/>
      <c r="H101" s="378"/>
      <c r="I101" s="378"/>
      <c r="J101" s="380"/>
      <c r="K101" s="378"/>
      <c r="L101" s="378"/>
      <c r="N101" s="378"/>
      <c r="O101" s="378"/>
      <c r="P101" s="378"/>
    </row>
    <row r="102" spans="1:16" ht="18">
      <c r="A102" s="377"/>
      <c r="B102" s="378"/>
      <c r="C102" s="379"/>
      <c r="D102" s="378"/>
      <c r="E102" s="378"/>
      <c r="F102" s="378"/>
      <c r="G102" s="158"/>
      <c r="H102" s="378"/>
      <c r="I102" s="378"/>
      <c r="J102" s="380"/>
      <c r="K102" s="378"/>
      <c r="L102" s="378"/>
      <c r="M102" s="378"/>
      <c r="N102" s="378"/>
      <c r="O102" s="378"/>
      <c r="P102" s="378"/>
    </row>
    <row r="103" spans="1:16" ht="18">
      <c r="A103" s="377"/>
      <c r="B103" s="378"/>
      <c r="C103" s="379"/>
      <c r="D103" s="378"/>
      <c r="E103" s="378"/>
      <c r="F103" s="378"/>
      <c r="G103" s="158"/>
      <c r="H103" s="378"/>
      <c r="I103" s="378"/>
      <c r="J103" s="380"/>
      <c r="K103" s="378"/>
      <c r="L103" s="378"/>
      <c r="M103" s="378"/>
      <c r="N103" s="378"/>
      <c r="O103" s="378"/>
      <c r="P103" s="378"/>
    </row>
    <row r="104" spans="1:16" ht="18">
      <c r="A104" s="377"/>
      <c r="B104" s="378"/>
      <c r="C104" s="379"/>
      <c r="D104" s="378"/>
      <c r="E104" s="378"/>
      <c r="F104" s="378"/>
      <c r="G104" s="158"/>
      <c r="H104" s="378"/>
      <c r="I104" s="378"/>
      <c r="J104" s="380"/>
      <c r="K104" s="378"/>
      <c r="L104" s="378"/>
      <c r="M104" s="378"/>
      <c r="N104" s="378"/>
      <c r="O104" s="378"/>
      <c r="P104" s="378"/>
    </row>
    <row r="105" spans="1:16" ht="18">
      <c r="A105" s="377"/>
      <c r="B105" s="378"/>
      <c r="C105" s="379"/>
      <c r="F105" s="114"/>
      <c r="G105" s="158"/>
      <c r="H105" s="378"/>
      <c r="J105" s="115"/>
      <c r="K105" s="378"/>
      <c r="P105" s="378"/>
    </row>
    <row r="106" spans="1:10" ht="15">
      <c r="A106" s="381"/>
      <c r="F106" s="114"/>
      <c r="J106" s="115"/>
    </row>
  </sheetData>
  <sheetProtection/>
  <mergeCells count="1">
    <mergeCell ref="B62:E62"/>
  </mergeCells>
  <printOptions horizontalCentered="1"/>
  <pageMargins left="0.25" right="0.25" top="0.5" bottom="0.5" header="0.5" footer="0.5"/>
  <pageSetup horizontalDpi="600" verticalDpi="600" orientation="landscape" scale="60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50" zoomScaleNormal="50" zoomScaleSheetLayoutView="55" workbookViewId="0" topLeftCell="A4">
      <selection activeCell="K25" sqref="K25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7.421875" style="0" customWidth="1"/>
    <col min="11" max="11" width="41.140625" style="0" customWidth="1"/>
    <col min="12" max="12" width="8.7109375" style="0" customWidth="1"/>
    <col min="13" max="13" width="3.00390625" style="0" customWidth="1"/>
    <col min="14" max="14" width="17.28125" style="0" customWidth="1"/>
    <col min="16" max="16" width="4.140625" style="0" customWidth="1"/>
  </cols>
  <sheetData>
    <row r="1" spans="1:18" ht="68.25" customHeight="1" thickTop="1">
      <c r="A1" s="174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231"/>
      <c r="R1" s="17"/>
    </row>
    <row r="2" spans="1:18" ht="30">
      <c r="A2" s="176"/>
      <c r="B2" s="17"/>
      <c r="C2" s="17"/>
      <c r="D2" s="17"/>
      <c r="E2" s="17"/>
      <c r="F2" s="17"/>
      <c r="G2" s="341" t="s">
        <v>311</v>
      </c>
      <c r="H2" s="17"/>
      <c r="I2" s="17"/>
      <c r="J2" s="17"/>
      <c r="K2" s="17"/>
      <c r="L2" s="17"/>
      <c r="M2" s="17"/>
      <c r="N2" s="17"/>
      <c r="O2" s="17"/>
      <c r="P2" s="17"/>
      <c r="Q2" s="232"/>
      <c r="R2" s="17"/>
    </row>
    <row r="3" spans="1:18" ht="26.25">
      <c r="A3" s="17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32"/>
      <c r="R3" s="17"/>
    </row>
    <row r="4" spans="1:18" ht="25.5">
      <c r="A4" s="17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32"/>
      <c r="R4" s="17"/>
    </row>
    <row r="5" spans="1:18" ht="23.25">
      <c r="A5" s="182"/>
      <c r="B5" s="17"/>
      <c r="C5" s="336" t="s">
        <v>341</v>
      </c>
      <c r="D5" s="17"/>
      <c r="E5" s="17"/>
      <c r="F5" s="17"/>
      <c r="G5" s="17"/>
      <c r="H5" s="17"/>
      <c r="I5" s="17"/>
      <c r="J5" s="17"/>
      <c r="K5" s="17"/>
      <c r="L5" s="179"/>
      <c r="M5" s="17"/>
      <c r="N5" s="17"/>
      <c r="O5" s="17"/>
      <c r="P5" s="17"/>
      <c r="Q5" s="232"/>
      <c r="R5" s="17"/>
    </row>
    <row r="6" spans="1:18" ht="18">
      <c r="A6" s="178"/>
      <c r="B6" s="95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232"/>
      <c r="R6" s="17"/>
    </row>
    <row r="7" spans="1:18" ht="26.25">
      <c r="A7" s="176"/>
      <c r="B7" s="17"/>
      <c r="C7" s="17"/>
      <c r="D7" s="17"/>
      <c r="E7" s="17"/>
      <c r="F7" s="219" t="s">
        <v>502</v>
      </c>
      <c r="G7" s="17"/>
      <c r="H7" s="17"/>
      <c r="I7" s="17"/>
      <c r="J7" s="17"/>
      <c r="K7" s="17"/>
      <c r="L7" s="179"/>
      <c r="M7" s="17"/>
      <c r="N7" s="17"/>
      <c r="O7" s="17"/>
      <c r="P7" s="17"/>
      <c r="Q7" s="232"/>
      <c r="R7" s="17"/>
    </row>
    <row r="8" spans="1:18" ht="25.5">
      <c r="A8" s="177"/>
      <c r="B8" s="180"/>
      <c r="C8" s="17"/>
      <c r="D8" s="17"/>
      <c r="E8" s="17"/>
      <c r="F8" s="17"/>
      <c r="G8" s="17"/>
      <c r="H8" s="181"/>
      <c r="I8" s="17"/>
      <c r="J8" s="17"/>
      <c r="K8" s="17"/>
      <c r="L8" s="17"/>
      <c r="M8" s="17"/>
      <c r="N8" s="17"/>
      <c r="O8" s="17"/>
      <c r="P8" s="17"/>
      <c r="Q8" s="232"/>
      <c r="R8" s="17"/>
    </row>
    <row r="9" spans="1:18" ht="12.75">
      <c r="A9" s="182"/>
      <c r="B9" s="17"/>
      <c r="C9" s="17"/>
      <c r="D9" s="17"/>
      <c r="E9" s="17"/>
      <c r="F9" s="17"/>
      <c r="G9" s="17"/>
      <c r="H9" s="183"/>
      <c r="I9" s="17"/>
      <c r="J9" s="17"/>
      <c r="K9" s="17"/>
      <c r="L9" s="17"/>
      <c r="M9" s="17"/>
      <c r="N9" s="17"/>
      <c r="O9" s="17"/>
      <c r="P9" s="17"/>
      <c r="Q9" s="232"/>
      <c r="R9" s="17"/>
    </row>
    <row r="10" spans="1:18" ht="45.75" customHeight="1">
      <c r="A10" s="182"/>
      <c r="B10" s="225" t="s">
        <v>279</v>
      </c>
      <c r="C10" s="17"/>
      <c r="D10" s="17"/>
      <c r="E10" s="17"/>
      <c r="F10" s="17"/>
      <c r="G10" s="17"/>
      <c r="H10" s="183"/>
      <c r="I10" s="220"/>
      <c r="J10" s="61"/>
      <c r="K10" s="61"/>
      <c r="L10" s="61"/>
      <c r="M10" s="61"/>
      <c r="N10" s="220"/>
      <c r="O10" s="61"/>
      <c r="P10" s="61"/>
      <c r="Q10" s="232"/>
      <c r="R10" s="17"/>
    </row>
    <row r="11" spans="1:19" ht="20.25">
      <c r="A11" s="182"/>
      <c r="B11" s="17"/>
      <c r="C11" s="17"/>
      <c r="D11" s="17"/>
      <c r="E11" s="17"/>
      <c r="F11" s="17"/>
      <c r="G11" s="17"/>
      <c r="H11" s="186"/>
      <c r="I11" s="352" t="s">
        <v>298</v>
      </c>
      <c r="J11" s="221"/>
      <c r="K11" s="221"/>
      <c r="L11" s="221"/>
      <c r="M11" s="221"/>
      <c r="N11" s="352" t="s">
        <v>299</v>
      </c>
      <c r="O11" s="221"/>
      <c r="P11" s="221"/>
      <c r="Q11" s="330"/>
      <c r="R11" s="189"/>
      <c r="S11" s="169"/>
    </row>
    <row r="12" spans="1:18" ht="12.75">
      <c r="A12" s="182"/>
      <c r="B12" s="17"/>
      <c r="C12" s="17"/>
      <c r="D12" s="17"/>
      <c r="E12" s="17"/>
      <c r="F12" s="17"/>
      <c r="G12" s="17"/>
      <c r="H12" s="183"/>
      <c r="I12" s="218"/>
      <c r="J12" s="218"/>
      <c r="K12" s="218"/>
      <c r="L12" s="218"/>
      <c r="M12" s="218"/>
      <c r="N12" s="218"/>
      <c r="O12" s="218"/>
      <c r="P12" s="218"/>
      <c r="Q12" s="232"/>
      <c r="R12" s="17"/>
    </row>
    <row r="13" spans="1:18" ht="26.25">
      <c r="A13" s="335">
        <v>1</v>
      </c>
      <c r="B13" s="336" t="s">
        <v>280</v>
      </c>
      <c r="C13" s="337"/>
      <c r="D13" s="337"/>
      <c r="E13" s="334"/>
      <c r="F13" s="334"/>
      <c r="G13" s="185"/>
      <c r="H13" s="331"/>
      <c r="I13" s="332">
        <f>NDPL!K183</f>
        <v>-69.55136418519994</v>
      </c>
      <c r="J13" s="219"/>
      <c r="K13" s="219"/>
      <c r="L13" s="219"/>
      <c r="M13" s="331"/>
      <c r="N13" s="332">
        <f>NDPL!P183</f>
        <v>-0.8186082349999999</v>
      </c>
      <c r="O13" s="219"/>
      <c r="P13" s="219"/>
      <c r="Q13" s="232"/>
      <c r="R13" s="17"/>
    </row>
    <row r="14" spans="1:18" ht="26.25">
      <c r="A14" s="335"/>
      <c r="B14" s="336"/>
      <c r="C14" s="337"/>
      <c r="D14" s="337"/>
      <c r="E14" s="334"/>
      <c r="F14" s="334"/>
      <c r="G14" s="185"/>
      <c r="H14" s="331"/>
      <c r="I14" s="332"/>
      <c r="J14" s="219"/>
      <c r="K14" s="219"/>
      <c r="L14" s="219"/>
      <c r="M14" s="331"/>
      <c r="N14" s="332"/>
      <c r="O14" s="219"/>
      <c r="P14" s="219"/>
      <c r="Q14" s="232"/>
      <c r="R14" s="17"/>
    </row>
    <row r="15" spans="1:18" ht="26.25">
      <c r="A15" s="335"/>
      <c r="B15" s="336"/>
      <c r="C15" s="337"/>
      <c r="D15" s="337"/>
      <c r="E15" s="334"/>
      <c r="F15" s="334"/>
      <c r="G15" s="180"/>
      <c r="H15" s="331"/>
      <c r="I15" s="332"/>
      <c r="J15" s="219"/>
      <c r="K15" s="219"/>
      <c r="L15" s="219"/>
      <c r="M15" s="331"/>
      <c r="N15" s="332"/>
      <c r="O15" s="219"/>
      <c r="P15" s="219"/>
      <c r="Q15" s="232"/>
      <c r="R15" s="17"/>
    </row>
    <row r="16" spans="1:18" ht="23.25" customHeight="1">
      <c r="A16" s="335">
        <v>2</v>
      </c>
      <c r="B16" s="336" t="s">
        <v>281</v>
      </c>
      <c r="C16" s="337"/>
      <c r="D16" s="337"/>
      <c r="E16" s="334"/>
      <c r="F16" s="334"/>
      <c r="G16" s="185"/>
      <c r="H16" s="331"/>
      <c r="I16" s="332">
        <f>BRPL!K211</f>
        <v>-25.2833846134</v>
      </c>
      <c r="J16" s="219"/>
      <c r="K16" s="219"/>
      <c r="L16" s="219"/>
      <c r="M16" s="331"/>
      <c r="N16" s="332">
        <f>BRPL!P211</f>
        <v>-1.669713967999999</v>
      </c>
      <c r="O16" s="219"/>
      <c r="P16" s="219"/>
      <c r="Q16" s="232"/>
      <c r="R16" s="17"/>
    </row>
    <row r="17" spans="1:18" ht="26.25">
      <c r="A17" s="335"/>
      <c r="B17" s="336"/>
      <c r="C17" s="337"/>
      <c r="D17" s="337"/>
      <c r="E17" s="334"/>
      <c r="F17" s="334"/>
      <c r="G17" s="185"/>
      <c r="H17" s="331"/>
      <c r="I17" s="332"/>
      <c r="J17" s="219"/>
      <c r="K17" s="219"/>
      <c r="L17" s="219"/>
      <c r="M17" s="331"/>
      <c r="N17" s="332"/>
      <c r="O17" s="219"/>
      <c r="P17" s="219"/>
      <c r="Q17" s="232"/>
      <c r="R17" s="17"/>
    </row>
    <row r="18" spans="1:18" ht="26.25">
      <c r="A18" s="335"/>
      <c r="B18" s="336"/>
      <c r="C18" s="337"/>
      <c r="D18" s="337"/>
      <c r="E18" s="334"/>
      <c r="F18" s="334"/>
      <c r="G18" s="180"/>
      <c r="H18" s="331"/>
      <c r="I18" s="332"/>
      <c r="J18" s="219"/>
      <c r="K18" s="219"/>
      <c r="L18" s="219"/>
      <c r="M18" s="331"/>
      <c r="N18" s="332"/>
      <c r="O18" s="219"/>
      <c r="P18" s="219"/>
      <c r="Q18" s="232"/>
      <c r="R18" s="17"/>
    </row>
    <row r="19" spans="1:18" ht="23.25" customHeight="1">
      <c r="A19" s="335">
        <v>3</v>
      </c>
      <c r="B19" s="336" t="s">
        <v>282</v>
      </c>
      <c r="C19" s="337"/>
      <c r="D19" s="337"/>
      <c r="E19" s="334"/>
      <c r="F19" s="334"/>
      <c r="G19" s="185"/>
      <c r="H19" s="331"/>
      <c r="I19" s="332">
        <f>BYPL!K174</f>
        <v>-5.431924154999999</v>
      </c>
      <c r="J19" s="219"/>
      <c r="K19" s="219"/>
      <c r="L19" s="219"/>
      <c r="M19" s="331"/>
      <c r="N19" s="332">
        <f>BYPL!P174</f>
        <v>-1.00481061</v>
      </c>
      <c r="O19" s="219"/>
      <c r="P19" s="219"/>
      <c r="Q19" s="232"/>
      <c r="R19" s="17"/>
    </row>
    <row r="20" spans="1:18" ht="26.25">
      <c r="A20" s="335"/>
      <c r="B20" s="336"/>
      <c r="C20" s="337"/>
      <c r="D20" s="337"/>
      <c r="E20" s="334"/>
      <c r="F20" s="334"/>
      <c r="G20" s="185"/>
      <c r="H20" s="331"/>
      <c r="I20" s="332"/>
      <c r="J20" s="219"/>
      <c r="K20" s="219"/>
      <c r="L20" s="219"/>
      <c r="M20" s="331"/>
      <c r="N20" s="332"/>
      <c r="O20" s="219"/>
      <c r="P20" s="219"/>
      <c r="Q20" s="232"/>
      <c r="R20" s="17"/>
    </row>
    <row r="21" spans="1:18" ht="26.25">
      <c r="A21" s="335"/>
      <c r="B21" s="338"/>
      <c r="C21" s="338"/>
      <c r="D21" s="338"/>
      <c r="E21" s="240"/>
      <c r="F21" s="240"/>
      <c r="G21" s="95"/>
      <c r="H21" s="331"/>
      <c r="I21" s="332"/>
      <c r="J21" s="219"/>
      <c r="K21" s="219"/>
      <c r="L21" s="219"/>
      <c r="M21" s="331"/>
      <c r="N21" s="332"/>
      <c r="O21" s="219"/>
      <c r="P21" s="219"/>
      <c r="Q21" s="232"/>
      <c r="R21" s="17"/>
    </row>
    <row r="22" spans="1:18" ht="26.25">
      <c r="A22" s="335">
        <v>4</v>
      </c>
      <c r="B22" s="336" t="s">
        <v>283</v>
      </c>
      <c r="C22" s="338"/>
      <c r="D22" s="338"/>
      <c r="E22" s="240"/>
      <c r="F22" s="240"/>
      <c r="G22" s="185"/>
      <c r="H22" s="331"/>
      <c r="I22" s="332">
        <f>NDMC!K83</f>
        <v>-2.8723221251999997</v>
      </c>
      <c r="J22" s="219"/>
      <c r="K22" s="219"/>
      <c r="L22" s="219"/>
      <c r="M22" s="331"/>
      <c r="N22" s="332">
        <f>NDMC!P83</f>
        <v>-0.34773979000000005</v>
      </c>
      <c r="O22" s="219"/>
      <c r="P22" s="219"/>
      <c r="Q22" s="232"/>
      <c r="R22" s="17"/>
    </row>
    <row r="23" spans="1:18" ht="26.25">
      <c r="A23" s="335"/>
      <c r="B23" s="336"/>
      <c r="C23" s="338"/>
      <c r="D23" s="338"/>
      <c r="E23" s="240"/>
      <c r="F23" s="240"/>
      <c r="G23" s="185"/>
      <c r="H23" s="331"/>
      <c r="I23" s="332"/>
      <c r="J23" s="219"/>
      <c r="K23" s="219"/>
      <c r="L23" s="219"/>
      <c r="M23" s="331"/>
      <c r="N23" s="332"/>
      <c r="O23" s="219"/>
      <c r="P23" s="219"/>
      <c r="Q23" s="232"/>
      <c r="R23" s="17"/>
    </row>
    <row r="24" spans="1:18" ht="26.25">
      <c r="A24" s="335"/>
      <c r="B24" s="338"/>
      <c r="C24" s="338"/>
      <c r="D24" s="338"/>
      <c r="E24" s="240"/>
      <c r="F24" s="240"/>
      <c r="G24" s="95"/>
      <c r="H24" s="331"/>
      <c r="I24" s="332"/>
      <c r="J24" s="219"/>
      <c r="K24" s="219"/>
      <c r="L24" s="219"/>
      <c r="M24" s="331"/>
      <c r="N24" s="332"/>
      <c r="O24" s="219"/>
      <c r="P24" s="219"/>
      <c r="Q24" s="232"/>
      <c r="R24" s="17"/>
    </row>
    <row r="25" spans="1:18" ht="26.25">
      <c r="A25" s="335">
        <v>5</v>
      </c>
      <c r="B25" s="336" t="s">
        <v>284</v>
      </c>
      <c r="C25" s="338"/>
      <c r="D25" s="338"/>
      <c r="E25" s="240"/>
      <c r="F25" s="240"/>
      <c r="G25" s="185"/>
      <c r="H25" s="331"/>
      <c r="I25" s="332">
        <f>MES!K54</f>
        <v>-0.166326657</v>
      </c>
      <c r="J25" s="219"/>
      <c r="K25" s="219"/>
      <c r="L25" s="219"/>
      <c r="M25" s="331"/>
      <c r="N25" s="332">
        <f>MES!P54</f>
        <v>-0.02588501600000001</v>
      </c>
      <c r="O25" s="219"/>
      <c r="P25" s="219"/>
      <c r="Q25" s="232"/>
      <c r="R25" s="17"/>
    </row>
    <row r="26" spans="1:18" ht="20.25">
      <c r="A26" s="182"/>
      <c r="B26" s="17"/>
      <c r="C26" s="17"/>
      <c r="D26" s="17"/>
      <c r="E26" s="17"/>
      <c r="F26" s="17"/>
      <c r="G26" s="17"/>
      <c r="H26" s="184"/>
      <c r="I26" s="333"/>
      <c r="J26" s="217"/>
      <c r="K26" s="217"/>
      <c r="L26" s="217"/>
      <c r="M26" s="217"/>
      <c r="N26" s="217"/>
      <c r="O26" s="217"/>
      <c r="P26" s="217"/>
      <c r="Q26" s="232"/>
      <c r="R26" s="17"/>
    </row>
    <row r="27" spans="1:18" ht="18">
      <c r="A27" s="178"/>
      <c r="B27" s="160"/>
      <c r="C27" s="187"/>
      <c r="D27" s="187"/>
      <c r="E27" s="187"/>
      <c r="F27" s="187"/>
      <c r="G27" s="188"/>
      <c r="H27" s="184"/>
      <c r="I27" s="17"/>
      <c r="J27" s="17"/>
      <c r="K27" s="17"/>
      <c r="L27" s="17"/>
      <c r="M27" s="17"/>
      <c r="N27" s="17"/>
      <c r="O27" s="17"/>
      <c r="P27" s="17"/>
      <c r="Q27" s="232"/>
      <c r="R27" s="17"/>
    </row>
    <row r="28" spans="1:18" ht="28.5" customHeight="1">
      <c r="A28" s="335">
        <v>6</v>
      </c>
      <c r="B28" s="336" t="s">
        <v>409</v>
      </c>
      <c r="C28" s="338"/>
      <c r="D28" s="338"/>
      <c r="E28" s="240"/>
      <c r="F28" s="240"/>
      <c r="G28" s="185"/>
      <c r="H28" s="331" t="s">
        <v>310</v>
      </c>
      <c r="I28" s="332">
        <f>Railway!K23</f>
        <v>0.047459142</v>
      </c>
      <c r="J28" s="219"/>
      <c r="K28" s="219"/>
      <c r="L28" s="219"/>
      <c r="M28" s="331"/>
      <c r="N28" s="332">
        <f>Railway!P23</f>
        <v>-0.010520999999999996</v>
      </c>
      <c r="O28" s="17"/>
      <c r="P28" s="17"/>
      <c r="Q28" s="232"/>
      <c r="R28" s="17"/>
    </row>
    <row r="29" spans="1:18" ht="54" customHeight="1" thickBot="1">
      <c r="A29" s="329" t="s">
        <v>285</v>
      </c>
      <c r="B29" s="222"/>
      <c r="C29" s="222"/>
      <c r="D29" s="222"/>
      <c r="E29" s="222"/>
      <c r="F29" s="222"/>
      <c r="G29" s="222"/>
      <c r="H29" s="223"/>
      <c r="I29" s="223"/>
      <c r="J29" s="223"/>
      <c r="K29" s="223"/>
      <c r="L29" s="223"/>
      <c r="M29" s="223"/>
      <c r="N29" s="223"/>
      <c r="O29" s="223"/>
      <c r="P29" s="223"/>
      <c r="Q29" s="233"/>
      <c r="R29" s="17"/>
    </row>
    <row r="30" spans="1:9" ht="13.5" thickTop="1">
      <c r="A30" s="175"/>
      <c r="B30" s="17"/>
      <c r="C30" s="17"/>
      <c r="D30" s="17"/>
      <c r="E30" s="17"/>
      <c r="F30" s="17"/>
      <c r="G30" s="17"/>
      <c r="H30" s="17"/>
      <c r="I30" s="17"/>
    </row>
    <row r="31" spans="1:9" ht="12.75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12.75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8">
      <c r="A33" s="187" t="s">
        <v>309</v>
      </c>
      <c r="B33" s="17"/>
      <c r="C33" s="17"/>
      <c r="D33" s="17"/>
      <c r="E33" s="328"/>
      <c r="F33" s="328"/>
      <c r="G33" s="17"/>
      <c r="H33" s="17"/>
      <c r="I33" s="17"/>
    </row>
    <row r="34" spans="1:9" ht="15">
      <c r="A34" s="211"/>
      <c r="B34" s="211"/>
      <c r="C34" s="211"/>
      <c r="D34" s="211"/>
      <c r="E34" s="328"/>
      <c r="F34" s="328"/>
      <c r="G34" s="17"/>
      <c r="H34" s="17"/>
      <c r="I34" s="17"/>
    </row>
    <row r="35" spans="1:9" s="328" customFormat="1" ht="15" customHeight="1">
      <c r="A35" s="340" t="s">
        <v>317</v>
      </c>
      <c r="E35"/>
      <c r="F35"/>
      <c r="G35" s="211"/>
      <c r="H35" s="211"/>
      <c r="I35" s="211"/>
    </row>
    <row r="36" spans="1:9" s="328" customFormat="1" ht="15" customHeight="1">
      <c r="A36" s="340"/>
      <c r="E36"/>
      <c r="F36"/>
      <c r="H36" s="211"/>
      <c r="I36" s="211"/>
    </row>
    <row r="37" spans="1:9" s="328" customFormat="1" ht="15" customHeight="1">
      <c r="A37" s="340" t="s">
        <v>318</v>
      </c>
      <c r="E37"/>
      <c r="F37"/>
      <c r="I37" s="211"/>
    </row>
    <row r="38" spans="1:9" s="328" customFormat="1" ht="15" customHeight="1">
      <c r="A38" s="339"/>
      <c r="E38"/>
      <c r="F38"/>
      <c r="I38" s="211"/>
    </row>
    <row r="39" spans="1:9" s="328" customFormat="1" ht="15" customHeight="1">
      <c r="A39" s="340"/>
      <c r="E39"/>
      <c r="F39"/>
      <c r="I39" s="211"/>
    </row>
    <row r="40" spans="1:6" s="328" customFormat="1" ht="15" customHeight="1">
      <c r="A40" s="340"/>
      <c r="B40" s="327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Windows User</cp:lastModifiedBy>
  <cp:lastPrinted>2023-03-22T11:45:06Z</cp:lastPrinted>
  <dcterms:created xsi:type="dcterms:W3CDTF">1996-10-14T23:33:28Z</dcterms:created>
  <dcterms:modified xsi:type="dcterms:W3CDTF">2023-03-23T05:19:44Z</dcterms:modified>
  <cp:category/>
  <cp:version/>
  <cp:contentType/>
  <cp:contentStatus/>
</cp:coreProperties>
</file>